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02_LU\03_Study visit\2016\201603_ม.บูรพา+SCB foundation\"/>
    </mc:Choice>
  </mc:AlternateContent>
  <bookViews>
    <workbookView xWindow="0" yWindow="0" windowWidth="20490" windowHeight="7755" activeTab="2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definedNames>
    <definedName name="_xlnm.Print_Area" localSheetId="3">Sheet4!$A$1:$J$26</definedName>
    <definedName name="_xlnm.Print_Area" localSheetId="4">Sheet5!$A$1:$J$33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5" l="1"/>
  <c r="J18" i="5"/>
  <c r="G29" i="3" l="1"/>
  <c r="H29" i="3"/>
  <c r="J17" i="5"/>
  <c r="J15" i="5"/>
  <c r="J22" i="5" s="1"/>
  <c r="J16" i="5"/>
  <c r="J9" i="5"/>
  <c r="H3" i="3"/>
  <c r="G31" i="5"/>
  <c r="G24" i="4"/>
  <c r="E4" i="3"/>
  <c r="C23" i="5" l="1"/>
  <c r="H6" i="3"/>
  <c r="H10" i="3"/>
  <c r="H5" i="3"/>
  <c r="F4" i="3"/>
  <c r="H9" i="3" s="1"/>
  <c r="H21" i="3"/>
  <c r="H22" i="3"/>
  <c r="H23" i="3"/>
  <c r="H24" i="3"/>
  <c r="H25" i="3"/>
  <c r="H26" i="3"/>
  <c r="H20" i="3"/>
  <c r="H13" i="3"/>
  <c r="H16" i="3"/>
  <c r="H15" i="3"/>
  <c r="H14" i="3"/>
  <c r="F5" i="1"/>
  <c r="F6" i="1"/>
  <c r="F4" i="1"/>
  <c r="D5" i="1"/>
  <c r="D6" i="1"/>
  <c r="D4" i="1"/>
  <c r="B5" i="1"/>
  <c r="H8" i="3" l="1"/>
  <c r="H7" i="3"/>
  <c r="H11" i="3"/>
  <c r="H18" i="3"/>
  <c r="H28" i="3" l="1"/>
  <c r="J8" i="4" l="1"/>
  <c r="J15" i="4" s="1"/>
  <c r="C16" i="4" s="1"/>
</calcChain>
</file>

<file path=xl/sharedStrings.xml><?xml version="1.0" encoding="utf-8"?>
<sst xmlns="http://schemas.openxmlformats.org/spreadsheetml/2006/main" count="163" uniqueCount="100">
  <si>
    <t>ห้องพักเปียงก่อ่</t>
  </si>
  <si>
    <t>พักเดี่ยว</t>
  </si>
  <si>
    <t>พักคู่</t>
  </si>
  <si>
    <t>เสริม</t>
  </si>
  <si>
    <t>บ้านพัก</t>
  </si>
  <si>
    <t>อาหาร</t>
  </si>
  <si>
    <t>เช้า</t>
  </si>
  <si>
    <t>กลางวัน</t>
  </si>
  <si>
    <t>เย็น</t>
  </si>
  <si>
    <t>Pricing</t>
  </si>
  <si>
    <t>Margin</t>
  </si>
  <si>
    <t>รายชื่อ</t>
  </si>
  <si>
    <t>เพศ</t>
  </si>
  <si>
    <t>ตำแหน่ง</t>
  </si>
  <si>
    <t>สังกัด</t>
  </si>
  <si>
    <t>ช</t>
  </si>
  <si>
    <t>อาจารย์</t>
  </si>
  <si>
    <t>คณะศิลปกรรมศาสตร์ มหาวิทยาลัยบูรพา</t>
  </si>
  <si>
    <t>นักศึกษา</t>
  </si>
  <si>
    <t>ญ</t>
  </si>
  <si>
    <t>มูลนิธิสยามกัมมาจล</t>
  </si>
  <si>
    <t>ช่าง VDO</t>
  </si>
  <si>
    <t>ช่างภาพ</t>
  </si>
  <si>
    <t>1.       </t>
  </si>
  <si>
    <t>2.       </t>
  </si>
  <si>
    <t>3.       </t>
  </si>
  <si>
    <t>4.       </t>
  </si>
  <si>
    <t>5.       </t>
  </si>
  <si>
    <t>6.       </t>
  </si>
  <si>
    <t>7.      คุณติ๋ม</t>
  </si>
  <si>
    <t>8.       </t>
  </si>
  <si>
    <t>9.       </t>
  </si>
  <si>
    <t>น้ำช้าง</t>
  </si>
  <si>
    <t>บวกหญ้า</t>
  </si>
  <si>
    <t>น้ำรี</t>
  </si>
  <si>
    <t>กิ่วจันทร์</t>
  </si>
  <si>
    <t>เปียงก่อ</t>
  </si>
  <si>
    <t>ประมาณการค่าใช้จ่าย</t>
  </si>
  <si>
    <t>ที่พัก</t>
  </si>
  <si>
    <t>เดี่ยว</t>
  </si>
  <si>
    <t>คู่</t>
  </si>
  <si>
    <t>วิทยากร</t>
  </si>
  <si>
    <t xml:space="preserve">นายกานต์ เจริญจิตรัตนกุล </t>
  </si>
  <si>
    <t>นางลลิตา บัวแสน</t>
  </si>
  <si>
    <t>นายน้อม พงษ์ประเสริฐ</t>
  </si>
  <si>
    <t>นายฤทธิ์ ใจปิง</t>
  </si>
  <si>
    <t>นักเรียน</t>
  </si>
  <si>
    <t>นายสมรส พรมมินทร์</t>
  </si>
  <si>
    <t>ชาวบ้าน</t>
  </si>
  <si>
    <t>Officer</t>
  </si>
  <si>
    <t>ผจก.</t>
  </si>
  <si>
    <t>เต้นท์</t>
  </si>
  <si>
    <t>Customer Code:</t>
  </si>
  <si>
    <t>รายการ</t>
  </si>
  <si>
    <t>บาท</t>
  </si>
  <si>
    <t>ราคารวมทั้งสิ้น</t>
  </si>
  <si>
    <t xml:space="preserve">จำนวนเงินทั้งสิ้น </t>
  </si>
  <si>
    <t>ราคานี้ชำระภายใน 7 วันหลังจากที่ได้รับบริการ</t>
  </si>
  <si>
    <t xml:space="preserve"> (_____________________________)</t>
  </si>
  <si>
    <t>ผู้มีอำนาจลงนาม</t>
  </si>
  <si>
    <t>(นางสาวณัชวรรัศ ขันติสิทธิ์)</t>
  </si>
  <si>
    <t>ตำแหน่ง  ______________________________________</t>
  </si>
  <si>
    <t xml:space="preserve">                                                     </t>
  </si>
  <si>
    <t>ศูนย์พัฒนาและเผยแพร่องค์ความรู้</t>
  </si>
  <si>
    <t xml:space="preserve">หน่วยงาน ______________________________________ </t>
  </si>
  <si>
    <t>มูลนิธิแม่ฟ้าหลวง ในพระบรมราชูปถัมภ์</t>
  </si>
  <si>
    <t xml:space="preserve">วันที่   ______________________________________ </t>
  </si>
  <si>
    <t xml:space="preserve">เมื่อลงนามแล้วขอความกรุณาส่งโทรสารกลับมาที่ 02-253-6999 </t>
  </si>
  <si>
    <t>หรืออีเมล natworarat@doitung.org</t>
  </si>
  <si>
    <t>9120159004</t>
  </si>
  <si>
    <t>คณะอาจารย์ นักศึกษามหาวิทยาลัยบูรพาและมูลนิธิสยามกัมมาจล
เพื่อการพัฒนาอย่างยั่งยืน วิทยาลัยการจัดการ มหาวิทยาลัยมหิดล</t>
  </si>
  <si>
    <t>วันที่ 21 - 24 มีนาคม 2559</t>
  </si>
  <si>
    <t>1. ค่าที่พักบ้าน VIP สำนักงานโครงการปลูกป่าฯ จ.น่าน บ้านเปียงก่อ จำนวน 3 คืน</t>
  </si>
  <si>
    <t>Total</t>
  </si>
  <si>
    <t>ค่าบริหารจัดการ</t>
  </si>
  <si>
    <t>อาจารย์+นศ.ชาย</t>
  </si>
  <si>
    <t>ช่างภาพ+ช่างกล้อง</t>
  </si>
  <si>
    <t>นศ.หญิง</t>
  </si>
  <si>
    <t>3. ค่าวิทยากรบรรยาย ผู้ให้สัมภาษณ์ องค์ความรู้พร้อมใช้ และการบริหารจัดการในพื้นที่</t>
  </si>
  <si>
    <t>(อาหารกลางวันวันที่ 22 มีนาคม รับประทานร่วมกับชาวบ้านและผู้นำชุมชน)</t>
  </si>
  <si>
    <t xml:space="preserve">ค่าใช้จ่ายในการลงพื้นที่โครงการปลูกป่าฯ จังหวัดน่าน
</t>
  </si>
  <si>
    <t>ใบเสนอราคาการลงพื้นที่</t>
  </si>
  <si>
    <t xml:space="preserve">โครงการปลูกป่า สร้างคน
บนวิถีพอเพียง รักษาต้นน้ำ บรรเทาอุทกภัย จังหวัดน่าน
</t>
  </si>
  <si>
    <t xml:space="preserve">2. ค่าอาหาร สำหรับ 13 ท่าน จำนวน 8 มื้อ </t>
  </si>
  <si>
    <t>จำนวน  4 หลัง  (ไม่คิดค่าใช้จ่ายค่าที่พักพขร.)</t>
  </si>
  <si>
    <t xml:space="preserve">หลังที่ 1 </t>
  </si>
  <si>
    <t>หลังที่ 2</t>
  </si>
  <si>
    <t>หลังที่ 3</t>
  </si>
  <si>
    <t>หลังที่ 4</t>
  </si>
  <si>
    <t>มูลนิธิสยามกัมมาจล 3 ท่าน</t>
  </si>
  <si>
    <t>นศ.หญิง 3 ท่าน</t>
  </si>
  <si>
    <t>อาจารย์และนศ.ชาย รวม 3 ท่าน</t>
  </si>
  <si>
    <t>ช่างภาพและช่าว VDO รวม 2 ท่าน</t>
  </si>
  <si>
    <t>2. ค่าอาหาร สำหรับ 13 ท่าน จำนวน 8 มื้อ</t>
  </si>
  <si>
    <t>อาหารเช้า 3 มื้อ x 13 ท่าน x 120 บาท</t>
  </si>
  <si>
    <t>อาหารเย็น 3 มื้อ 13 ท่าน x 150 บาท</t>
  </si>
  <si>
    <t>อาหารกลางวันวันที่ 22 มีนาคม ร่วมกับชาวบ้าน</t>
  </si>
  <si>
    <t>และการบริหารจัดการในพื้นที่</t>
  </si>
  <si>
    <t xml:space="preserve">3. ค่าวิทยากรบรรยาย ผู้ให้สัมภาษณ์ องค์ความรู้พร้อมใช้ </t>
  </si>
  <si>
    <t>อาหารกลางวัน 1 มื้อ x 13 ท่าน x 120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</si>
</sst>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(* #,##0_);_(* \(#,##0\);_(* &quot;-&quot;??_);_(@_)"/>
    <numFmt numFmtId="165" formatCode="[$-107041E]d\ mmmm\ yyyy;@"/>
    <numFmt numFmtId="166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Browallia New"/>
      <family val="2"/>
    </font>
    <font>
      <sz val="16"/>
      <color theme="1"/>
      <name val="Browallia New"/>
      <family val="2"/>
    </font>
    <font>
      <b/>
      <i/>
      <sz val="15"/>
      <color theme="1"/>
      <name val="Browallia New"/>
      <family val="2"/>
    </font>
    <font>
      <b/>
      <sz val="16"/>
      <color rgb="FFFFFFFF"/>
      <name val="Browallia New"/>
      <family val="2"/>
    </font>
    <font>
      <b/>
      <i/>
      <sz val="16"/>
      <color rgb="FFFFFFFF"/>
      <name val="Browallia New"/>
      <family val="2"/>
    </font>
    <font>
      <sz val="12"/>
      <color theme="1"/>
      <name val="Browallia New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4" fillId="0" borderId="0" xfId="0" applyFont="1"/>
    <xf numFmtId="164" fontId="0" fillId="0" borderId="0" xfId="1" applyNumberFormat="1" applyFont="1"/>
    <xf numFmtId="164" fontId="2" fillId="0" borderId="0" xfId="1" applyNumberFormat="1" applyFont="1"/>
    <xf numFmtId="0" fontId="2" fillId="0" borderId="0" xfId="0" applyFont="1"/>
    <xf numFmtId="0" fontId="2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164" fontId="0" fillId="0" borderId="0" xfId="1" applyNumberFormat="1" applyFont="1" applyAlignment="1">
      <alignment horizontal="center"/>
    </xf>
    <xf numFmtId="16" fontId="0" fillId="0" borderId="0" xfId="0" applyNumberFormat="1" applyAlignment="1">
      <alignment horizontal="left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quotePrefix="1" applyFont="1" applyAlignment="1">
      <alignment horizontal="left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/>
    <xf numFmtId="0" fontId="4" fillId="0" borderId="0" xfId="0" applyFont="1" applyAlignment="1">
      <alignment vertical="center"/>
    </xf>
    <xf numFmtId="0" fontId="4" fillId="0" borderId="0" xfId="0" applyFont="1" applyAlignment="1"/>
    <xf numFmtId="0" fontId="6" fillId="3" borderId="0" xfId="0" applyFont="1" applyFill="1" applyAlignment="1">
      <alignment vertical="center"/>
    </xf>
    <xf numFmtId="3" fontId="7" fillId="3" borderId="0" xfId="0" applyNumberFormat="1" applyFont="1" applyFill="1" applyAlignment="1">
      <alignment vertical="center"/>
    </xf>
    <xf numFmtId="0" fontId="4" fillId="3" borderId="0" xfId="0" applyFont="1" applyFill="1"/>
    <xf numFmtId="0" fontId="8" fillId="0" borderId="0" xfId="0" applyFont="1"/>
    <xf numFmtId="164" fontId="4" fillId="0" borderId="0" xfId="1" applyNumberFormat="1" applyFont="1"/>
    <xf numFmtId="0" fontId="3" fillId="0" borderId="0" xfId="0" applyFont="1" applyAlignment="1">
      <alignment vertical="center"/>
    </xf>
    <xf numFmtId="0" fontId="3" fillId="0" borderId="0" xfId="0" applyFont="1"/>
    <xf numFmtId="3" fontId="3" fillId="0" borderId="0" xfId="0" applyNumberFormat="1" applyFont="1" applyAlignment="1">
      <alignment vertical="center"/>
    </xf>
    <xf numFmtId="164" fontId="0" fillId="0" borderId="0" xfId="0" applyNumberFormat="1"/>
    <xf numFmtId="164" fontId="2" fillId="0" borderId="0" xfId="0" applyNumberFormat="1" applyFont="1"/>
    <xf numFmtId="0" fontId="3" fillId="0" borderId="0" xfId="0" applyFont="1" applyAlignment="1">
      <alignment horizontal="left" vertical="center" indent="1"/>
    </xf>
    <xf numFmtId="0" fontId="4" fillId="0" borderId="0" xfId="0" applyFont="1" applyAlignment="1">
      <alignment horizontal="left" vertical="center" indent="1"/>
    </xf>
    <xf numFmtId="0" fontId="3" fillId="0" borderId="0" xfId="0" quotePrefix="1" applyFont="1" applyAlignment="1">
      <alignment horizontal="left" vertical="center" indent="1"/>
    </xf>
    <xf numFmtId="0" fontId="4" fillId="0" borderId="0" xfId="0" quotePrefix="1" applyFont="1" applyAlignment="1">
      <alignment horizontal="left" vertical="center" indent="1"/>
    </xf>
    <xf numFmtId="164" fontId="3" fillId="0" borderId="0" xfId="1" applyNumberFormat="1" applyFont="1"/>
    <xf numFmtId="164" fontId="3" fillId="0" borderId="0" xfId="0" applyNumberFormat="1" applyFont="1"/>
    <xf numFmtId="0" fontId="3" fillId="0" borderId="0" xfId="0" applyFont="1" applyAlignment="1"/>
    <xf numFmtId="3" fontId="4" fillId="0" borderId="0" xfId="0" applyNumberFormat="1" applyFont="1"/>
    <xf numFmtId="3" fontId="3" fillId="0" borderId="0" xfId="0" applyNumberFormat="1" applyFont="1"/>
    <xf numFmtId="166" fontId="0" fillId="0" borderId="0" xfId="0" applyNumberFormat="1" applyAlignment="1">
      <alignment horizontal="center"/>
    </xf>
    <xf numFmtId="0" fontId="4" fillId="0" borderId="0" xfId="0" applyFont="1" applyAlignment="1">
      <alignment horizontal="center"/>
    </xf>
    <xf numFmtId="165" fontId="4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tiff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tiff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239183</xdr:colOff>
      <xdr:row>0</xdr:row>
      <xdr:rowOff>1014942</xdr:rowOff>
    </xdr:from>
    <xdr:ext cx="184731" cy="345159"/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3239558" y="1014942"/>
          <a:ext cx="184731" cy="3451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endParaRPr lang="en-US" sz="1600" b="1" i="1" u="none" strike="noStrike" baseline="0">
            <a:solidFill>
              <a:srgbClr val="000000"/>
            </a:solidFill>
            <a:latin typeface="Cordia New"/>
            <a:cs typeface="Cordia New"/>
          </a:endParaRPr>
        </a:p>
      </xdr:txBody>
    </xdr:sp>
    <xdr:clientData/>
  </xdr:oneCellAnchor>
  <xdr:twoCellAnchor>
    <xdr:from>
      <xdr:col>1</xdr:col>
      <xdr:colOff>552450</xdr:colOff>
      <xdr:row>0</xdr:row>
      <xdr:rowOff>47626</xdr:rowOff>
    </xdr:from>
    <xdr:to>
      <xdr:col>8</xdr:col>
      <xdr:colOff>514350</xdr:colOff>
      <xdr:row>1</xdr:row>
      <xdr:rowOff>9526</xdr:rowOff>
    </xdr:to>
    <xdr:pic>
      <xdr:nvPicPr>
        <xdr:cNvPr id="3" name="Picture 3" descr="Top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525" y="47626"/>
          <a:ext cx="416242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114299</xdr:colOff>
      <xdr:row>17</xdr:row>
      <xdr:rowOff>228600</xdr:rowOff>
    </xdr:from>
    <xdr:to>
      <xdr:col>9</xdr:col>
      <xdr:colOff>769941</xdr:colOff>
      <xdr:row>20</xdr:row>
      <xdr:rowOff>96395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4749" y="5991225"/>
          <a:ext cx="2417767" cy="7250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239183</xdr:colOff>
      <xdr:row>0</xdr:row>
      <xdr:rowOff>1014942</xdr:rowOff>
    </xdr:from>
    <xdr:ext cx="184731" cy="345159"/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3239558" y="919692"/>
          <a:ext cx="184731" cy="3451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endParaRPr lang="en-US" sz="1600" b="1" i="1" u="none" strike="noStrike" baseline="0">
            <a:solidFill>
              <a:srgbClr val="000000"/>
            </a:solidFill>
            <a:latin typeface="Cordia New"/>
            <a:cs typeface="Cordia New"/>
          </a:endParaRPr>
        </a:p>
      </xdr:txBody>
    </xdr:sp>
    <xdr:clientData/>
  </xdr:oneCellAnchor>
  <xdr:twoCellAnchor>
    <xdr:from>
      <xdr:col>1</xdr:col>
      <xdr:colOff>552450</xdr:colOff>
      <xdr:row>0</xdr:row>
      <xdr:rowOff>47626</xdr:rowOff>
    </xdr:from>
    <xdr:to>
      <xdr:col>8</xdr:col>
      <xdr:colOff>514350</xdr:colOff>
      <xdr:row>1</xdr:row>
      <xdr:rowOff>9526</xdr:rowOff>
    </xdr:to>
    <xdr:pic>
      <xdr:nvPicPr>
        <xdr:cNvPr id="3" name="Picture 3" descr="Top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525" y="47626"/>
          <a:ext cx="416242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114299</xdr:colOff>
      <xdr:row>24</xdr:row>
      <xdr:rowOff>228600</xdr:rowOff>
    </xdr:from>
    <xdr:to>
      <xdr:col>9</xdr:col>
      <xdr:colOff>731841</xdr:colOff>
      <xdr:row>28</xdr:row>
      <xdr:rowOff>1145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4749" y="5810250"/>
          <a:ext cx="2379667" cy="7250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C6" sqref="C6"/>
    </sheetView>
  </sheetViews>
  <sheetFormatPr defaultRowHeight="15" x14ac:dyDescent="0.25"/>
  <sheetData>
    <row r="1" spans="1:6" x14ac:dyDescent="0.25">
      <c r="A1" t="s">
        <v>0</v>
      </c>
    </row>
    <row r="2" spans="1:6" x14ac:dyDescent="0.25">
      <c r="B2" t="s">
        <v>4</v>
      </c>
    </row>
    <row r="3" spans="1:6" x14ac:dyDescent="0.25">
      <c r="C3" t="s">
        <v>9</v>
      </c>
      <c r="D3" t="s">
        <v>10</v>
      </c>
    </row>
    <row r="4" spans="1:6" x14ac:dyDescent="0.25">
      <c r="A4" t="s">
        <v>1</v>
      </c>
      <c r="B4">
        <v>270</v>
      </c>
      <c r="C4">
        <v>850</v>
      </c>
      <c r="D4">
        <f>C4-B4</f>
        <v>580</v>
      </c>
      <c r="E4">
        <v>390</v>
      </c>
      <c r="F4">
        <f>SUM(C4,E4)</f>
        <v>1240</v>
      </c>
    </row>
    <row r="5" spans="1:6" x14ac:dyDescent="0.25">
      <c r="A5" t="s">
        <v>2</v>
      </c>
      <c r="B5">
        <f>270+200</f>
        <v>470</v>
      </c>
      <c r="C5">
        <v>1100</v>
      </c>
      <c r="D5">
        <f t="shared" ref="D5:D6" si="0">C5-B5</f>
        <v>630</v>
      </c>
      <c r="E5">
        <v>390</v>
      </c>
      <c r="F5">
        <f t="shared" ref="F5:F6" si="1">SUM(C5,E5)</f>
        <v>1490</v>
      </c>
    </row>
    <row r="6" spans="1:6" x14ac:dyDescent="0.25">
      <c r="A6" t="s">
        <v>3</v>
      </c>
      <c r="B6">
        <v>200</v>
      </c>
      <c r="C6">
        <v>200</v>
      </c>
      <c r="D6">
        <f t="shared" si="0"/>
        <v>0</v>
      </c>
      <c r="E6">
        <v>390</v>
      </c>
      <c r="F6">
        <f t="shared" si="1"/>
        <v>590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A13" sqref="A13"/>
    </sheetView>
  </sheetViews>
  <sheetFormatPr defaultRowHeight="15" x14ac:dyDescent="0.25"/>
  <cols>
    <col min="1" max="1" width="10.85546875" bestFit="1" customWidth="1"/>
    <col min="2" max="2" width="4.5703125" bestFit="1" customWidth="1"/>
    <col min="4" max="4" width="36.140625" bestFit="1" customWidth="1"/>
    <col min="5" max="5" width="16.28515625" customWidth="1"/>
  </cols>
  <sheetData>
    <row r="1" spans="1:5" x14ac:dyDescent="0.25">
      <c r="A1" t="s">
        <v>11</v>
      </c>
      <c r="B1" t="s">
        <v>12</v>
      </c>
      <c r="C1" t="s">
        <v>13</v>
      </c>
      <c r="D1" t="s">
        <v>14</v>
      </c>
      <c r="E1" t="s">
        <v>4</v>
      </c>
    </row>
    <row r="2" spans="1:5" x14ac:dyDescent="0.25">
      <c r="A2" t="s">
        <v>23</v>
      </c>
      <c r="B2" t="s">
        <v>15</v>
      </c>
      <c r="C2" t="s">
        <v>16</v>
      </c>
      <c r="D2" t="s">
        <v>17</v>
      </c>
      <c r="E2" t="s">
        <v>36</v>
      </c>
    </row>
    <row r="3" spans="1:5" x14ac:dyDescent="0.25">
      <c r="A3" t="s">
        <v>24</v>
      </c>
      <c r="B3" t="s">
        <v>15</v>
      </c>
      <c r="C3" t="s">
        <v>18</v>
      </c>
      <c r="D3" t="s">
        <v>17</v>
      </c>
      <c r="E3" t="s">
        <v>36</v>
      </c>
    </row>
    <row r="4" spans="1:5" x14ac:dyDescent="0.25">
      <c r="A4" t="s">
        <v>25</v>
      </c>
      <c r="B4" t="s">
        <v>15</v>
      </c>
      <c r="C4" t="s">
        <v>18</v>
      </c>
      <c r="D4" t="s">
        <v>17</v>
      </c>
      <c r="E4" t="s">
        <v>36</v>
      </c>
    </row>
    <row r="5" spans="1:5" x14ac:dyDescent="0.25">
      <c r="A5" t="s">
        <v>26</v>
      </c>
      <c r="B5" t="s">
        <v>19</v>
      </c>
      <c r="C5" t="s">
        <v>18</v>
      </c>
      <c r="D5" t="s">
        <v>17</v>
      </c>
      <c r="E5" t="s">
        <v>35</v>
      </c>
    </row>
    <row r="6" spans="1:5" x14ac:dyDescent="0.25">
      <c r="A6" t="s">
        <v>27</v>
      </c>
      <c r="B6" t="s">
        <v>19</v>
      </c>
      <c r="C6" t="s">
        <v>18</v>
      </c>
      <c r="D6" t="s">
        <v>17</v>
      </c>
      <c r="E6" t="s">
        <v>35</v>
      </c>
    </row>
    <row r="7" spans="1:5" x14ac:dyDescent="0.25">
      <c r="A7" t="s">
        <v>28</v>
      </c>
      <c r="B7" t="s">
        <v>19</v>
      </c>
      <c r="C7" t="s">
        <v>18</v>
      </c>
      <c r="D7" t="s">
        <v>17</v>
      </c>
      <c r="E7" t="s">
        <v>35</v>
      </c>
    </row>
    <row r="8" spans="1:5" x14ac:dyDescent="0.25">
      <c r="A8" t="s">
        <v>29</v>
      </c>
      <c r="B8" t="s">
        <v>19</v>
      </c>
      <c r="D8" t="s">
        <v>20</v>
      </c>
      <c r="E8" t="s">
        <v>34</v>
      </c>
    </row>
    <row r="9" spans="1:5" x14ac:dyDescent="0.25">
      <c r="A9" t="s">
        <v>30</v>
      </c>
      <c r="B9" t="s">
        <v>19</v>
      </c>
      <c r="D9" t="s">
        <v>20</v>
      </c>
      <c r="E9" t="s">
        <v>34</v>
      </c>
    </row>
    <row r="10" spans="1:5" x14ac:dyDescent="0.25">
      <c r="A10" t="s">
        <v>31</v>
      </c>
      <c r="B10" t="s">
        <v>19</v>
      </c>
      <c r="D10" t="s">
        <v>20</v>
      </c>
      <c r="E10" t="s">
        <v>34</v>
      </c>
    </row>
    <row r="11" spans="1:5" x14ac:dyDescent="0.25">
      <c r="A11">
        <v>10</v>
      </c>
      <c r="B11" t="s">
        <v>15</v>
      </c>
      <c r="C11" t="s">
        <v>21</v>
      </c>
      <c r="D11" t="s">
        <v>20</v>
      </c>
      <c r="E11" t="s">
        <v>33</v>
      </c>
    </row>
    <row r="12" spans="1:5" x14ac:dyDescent="0.25">
      <c r="A12">
        <v>11</v>
      </c>
      <c r="B12" t="s">
        <v>15</v>
      </c>
      <c r="C12" t="s">
        <v>22</v>
      </c>
      <c r="D12" t="s">
        <v>20</v>
      </c>
      <c r="E12" t="s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topLeftCell="A7" zoomScale="90" zoomScaleNormal="90" workbookViewId="0">
      <selection activeCell="J24" sqref="J24"/>
    </sheetView>
  </sheetViews>
  <sheetFormatPr defaultRowHeight="15" x14ac:dyDescent="0.25"/>
  <cols>
    <col min="1" max="1" width="3.7109375" customWidth="1"/>
    <col min="2" max="2" width="23.5703125" bestFit="1" customWidth="1"/>
    <col min="3" max="3" width="8" style="6" bestFit="1" customWidth="1"/>
    <col min="4" max="5" width="9.5703125" style="6" bestFit="1" customWidth="1"/>
    <col min="6" max="6" width="11.140625" style="6" bestFit="1" customWidth="1"/>
    <col min="7" max="7" width="11.140625" style="6" customWidth="1"/>
    <col min="8" max="8" width="10.7109375" style="2" bestFit="1" customWidth="1"/>
  </cols>
  <sheetData>
    <row r="1" spans="1:9" x14ac:dyDescent="0.25">
      <c r="A1" s="4" t="s">
        <v>37</v>
      </c>
    </row>
    <row r="3" spans="1:9" s="4" customFormat="1" x14ac:dyDescent="0.25">
      <c r="A3" s="4" t="s">
        <v>38</v>
      </c>
      <c r="C3" s="7" t="s">
        <v>39</v>
      </c>
      <c r="D3" s="7" t="s">
        <v>40</v>
      </c>
      <c r="E3" s="7">
        <v>3</v>
      </c>
      <c r="F3" s="7">
        <v>4</v>
      </c>
      <c r="G3" s="7" t="s">
        <v>51</v>
      </c>
      <c r="H3" s="3">
        <f>SUM(H5:H9)</f>
        <v>15000</v>
      </c>
    </row>
    <row r="4" spans="1:9" x14ac:dyDescent="0.25">
      <c r="C4" s="8">
        <v>850</v>
      </c>
      <c r="D4" s="8">
        <v>1100</v>
      </c>
      <c r="E4" s="8">
        <f>D4+200</f>
        <v>1300</v>
      </c>
      <c r="F4" s="8">
        <f>E4+200</f>
        <v>1500</v>
      </c>
      <c r="G4" s="8">
        <v>0</v>
      </c>
    </row>
    <row r="5" spans="1:9" x14ac:dyDescent="0.25">
      <c r="B5" t="s">
        <v>35</v>
      </c>
      <c r="C5" s="8">
        <v>0</v>
      </c>
      <c r="D5" s="8">
        <v>0</v>
      </c>
      <c r="E5" s="8">
        <v>3</v>
      </c>
      <c r="F5" s="8">
        <v>0</v>
      </c>
      <c r="G5" s="8"/>
      <c r="H5" s="2">
        <f>SUM(C5*$C$4)+(D5*$D$4)+(E5*$E$4)+(F5*$F$4)+(G5*$G$4)</f>
        <v>3900</v>
      </c>
      <c r="I5" t="s">
        <v>77</v>
      </c>
    </row>
    <row r="6" spans="1:9" x14ac:dyDescent="0.25">
      <c r="B6" t="s">
        <v>34</v>
      </c>
      <c r="C6" s="8">
        <v>0</v>
      </c>
      <c r="D6" s="8">
        <v>0</v>
      </c>
      <c r="E6" s="8">
        <v>3</v>
      </c>
      <c r="F6" s="8">
        <v>0</v>
      </c>
      <c r="G6" s="8"/>
      <c r="H6" s="2">
        <f>SUM(C6*$C$4)+(D6*$D$4)+(E6*$E$4)+(F6*$F$4)+(G6*$G$4)</f>
        <v>3900</v>
      </c>
      <c r="I6" t="s">
        <v>77</v>
      </c>
    </row>
    <row r="7" spans="1:9" x14ac:dyDescent="0.25">
      <c r="B7" t="s">
        <v>32</v>
      </c>
      <c r="C7" s="8">
        <v>0</v>
      </c>
      <c r="D7" s="8">
        <v>0</v>
      </c>
      <c r="E7" s="8">
        <v>0</v>
      </c>
      <c r="F7" s="8">
        <v>0</v>
      </c>
      <c r="G7" s="8"/>
      <c r="H7" s="2">
        <f t="shared" ref="H7:H10" si="0">SUM(C7*$C$4)+(D7*$D$4)+(E7*$E$4)+(F7*$F$4)+(G7*$G$4)</f>
        <v>0</v>
      </c>
    </row>
    <row r="8" spans="1:9" x14ac:dyDescent="0.25">
      <c r="B8" t="s">
        <v>36</v>
      </c>
      <c r="C8" s="8">
        <v>0</v>
      </c>
      <c r="D8" s="8">
        <v>0</v>
      </c>
      <c r="E8" s="8">
        <v>3</v>
      </c>
      <c r="F8" s="8">
        <v>0</v>
      </c>
      <c r="G8" s="8"/>
      <c r="H8" s="2">
        <f t="shared" si="0"/>
        <v>3900</v>
      </c>
      <c r="I8" t="s">
        <v>75</v>
      </c>
    </row>
    <row r="9" spans="1:9" x14ac:dyDescent="0.25">
      <c r="B9" t="s">
        <v>33</v>
      </c>
      <c r="C9" s="8">
        <v>0</v>
      </c>
      <c r="D9" s="8">
        <v>3</v>
      </c>
      <c r="E9" s="8">
        <v>0</v>
      </c>
      <c r="F9" s="8">
        <v>0</v>
      </c>
      <c r="G9" s="8"/>
      <c r="H9" s="2">
        <f t="shared" si="0"/>
        <v>3300</v>
      </c>
      <c r="I9" t="s">
        <v>76</v>
      </c>
    </row>
    <row r="10" spans="1:9" x14ac:dyDescent="0.25">
      <c r="B10" t="s">
        <v>51</v>
      </c>
      <c r="C10" s="8">
        <v>0</v>
      </c>
      <c r="D10" s="8">
        <v>0</v>
      </c>
      <c r="E10" s="8">
        <v>0</v>
      </c>
      <c r="F10" s="8">
        <v>0</v>
      </c>
      <c r="G10" s="8">
        <v>3</v>
      </c>
      <c r="H10" s="2">
        <f t="shared" si="0"/>
        <v>0</v>
      </c>
    </row>
    <row r="11" spans="1:9" s="4" customFormat="1" x14ac:dyDescent="0.25">
      <c r="A11" s="4" t="s">
        <v>5</v>
      </c>
      <c r="C11" s="7" t="s">
        <v>6</v>
      </c>
      <c r="D11" s="7" t="s">
        <v>7</v>
      </c>
      <c r="E11" s="7" t="s">
        <v>8</v>
      </c>
      <c r="F11" s="7"/>
      <c r="G11" s="7"/>
      <c r="H11" s="3">
        <f>SUM(H12:H16)</f>
        <v>15090</v>
      </c>
    </row>
    <row r="12" spans="1:9" x14ac:dyDescent="0.25">
      <c r="C12" s="8">
        <v>120</v>
      </c>
      <c r="D12" s="8">
        <v>120</v>
      </c>
      <c r="E12" s="8">
        <v>150</v>
      </c>
      <c r="F12" s="8"/>
      <c r="G12" s="8"/>
    </row>
    <row r="13" spans="1:9" x14ac:dyDescent="0.25">
      <c r="B13" s="9">
        <v>42450</v>
      </c>
      <c r="C13" s="8">
        <v>0</v>
      </c>
      <c r="D13" s="8">
        <v>0</v>
      </c>
      <c r="E13" s="8">
        <v>13</v>
      </c>
      <c r="F13" s="8"/>
      <c r="G13" s="8"/>
      <c r="H13" s="2">
        <f>SUM((C13*$C$12)+(D13*$D$12)+(E13*$E$12))</f>
        <v>1950</v>
      </c>
    </row>
    <row r="14" spans="1:9" x14ac:dyDescent="0.25">
      <c r="B14" s="9">
        <v>42451</v>
      </c>
      <c r="C14" s="8">
        <v>13</v>
      </c>
      <c r="D14" s="8">
        <v>25</v>
      </c>
      <c r="E14" s="8">
        <v>13</v>
      </c>
      <c r="F14" s="8"/>
      <c r="G14" s="8"/>
      <c r="H14" s="2">
        <f>SUM((C14*$C$12)+(D14*$D$12)+(E14*$E$12))</f>
        <v>6510</v>
      </c>
    </row>
    <row r="15" spans="1:9" x14ac:dyDescent="0.25">
      <c r="B15" s="9">
        <v>42452</v>
      </c>
      <c r="C15" s="8">
        <v>13</v>
      </c>
      <c r="D15" s="8">
        <v>13</v>
      </c>
      <c r="E15" s="8">
        <v>13</v>
      </c>
      <c r="F15" s="8"/>
      <c r="G15" s="8"/>
      <c r="H15" s="2">
        <f>SUM((C15*$C$12)+(D15*$D$12)+(E15*$E$12))</f>
        <v>5070</v>
      </c>
    </row>
    <row r="16" spans="1:9" x14ac:dyDescent="0.25">
      <c r="B16" s="9">
        <v>42453</v>
      </c>
      <c r="C16" s="8">
        <v>13</v>
      </c>
      <c r="D16" s="8">
        <v>0</v>
      </c>
      <c r="E16" s="8">
        <v>0</v>
      </c>
      <c r="F16" s="8"/>
      <c r="G16" s="8"/>
      <c r="H16" s="2">
        <f>SUM((C16*$C$12)+(D16*$D$12)+(E16*$E$12))</f>
        <v>1560</v>
      </c>
    </row>
    <row r="17" spans="1:10" s="4" customFormat="1" x14ac:dyDescent="0.25">
      <c r="C17" s="7"/>
      <c r="D17" s="7"/>
      <c r="E17" s="7"/>
      <c r="F17" s="7"/>
      <c r="G17" s="7"/>
      <c r="H17" s="3"/>
    </row>
    <row r="18" spans="1:10" x14ac:dyDescent="0.25">
      <c r="A18" s="4" t="s">
        <v>41</v>
      </c>
      <c r="C18" s="7" t="s">
        <v>46</v>
      </c>
      <c r="D18" s="7" t="s">
        <v>48</v>
      </c>
      <c r="E18" s="7" t="s">
        <v>49</v>
      </c>
      <c r="F18" s="7" t="s">
        <v>50</v>
      </c>
      <c r="G18" s="7"/>
      <c r="H18" s="3">
        <f>SUM(H20:H26)</f>
        <v>8700</v>
      </c>
    </row>
    <row r="19" spans="1:10" x14ac:dyDescent="0.25">
      <c r="C19" s="8">
        <v>150</v>
      </c>
      <c r="D19" s="8">
        <v>300</v>
      </c>
      <c r="E19" s="8">
        <v>1500</v>
      </c>
      <c r="F19" s="8">
        <v>3000</v>
      </c>
      <c r="G19" s="8"/>
    </row>
    <row r="20" spans="1:10" x14ac:dyDescent="0.25">
      <c r="B20" t="s">
        <v>42</v>
      </c>
      <c r="C20" s="8">
        <v>0</v>
      </c>
      <c r="D20" s="8">
        <v>1</v>
      </c>
      <c r="E20" s="8">
        <v>0</v>
      </c>
      <c r="F20" s="8">
        <v>0</v>
      </c>
      <c r="G20" s="8"/>
      <c r="H20" s="2">
        <f>SUM(C20*$C$19)+(D20*$D$19)+(E20*$E$19)+(F20*$F$19)</f>
        <v>300</v>
      </c>
    </row>
    <row r="21" spans="1:10" x14ac:dyDescent="0.25">
      <c r="B21" t="s">
        <v>43</v>
      </c>
      <c r="C21" s="8">
        <v>0</v>
      </c>
      <c r="D21" s="8">
        <v>0</v>
      </c>
      <c r="E21" s="8">
        <v>1</v>
      </c>
      <c r="F21" s="8">
        <v>0</v>
      </c>
      <c r="G21" s="8"/>
      <c r="H21" s="2">
        <f t="shared" ref="H21:H26" si="1">SUM(C21*$C$19)+(D21*$D$19)+(E21*$E$19)+(F21*$F$19)</f>
        <v>1500</v>
      </c>
    </row>
    <row r="22" spans="1:10" x14ac:dyDescent="0.25">
      <c r="B22" t="s">
        <v>44</v>
      </c>
      <c r="C22" s="8">
        <v>0</v>
      </c>
      <c r="D22" s="8">
        <v>1</v>
      </c>
      <c r="E22" s="8">
        <v>0</v>
      </c>
      <c r="F22" s="8">
        <v>0</v>
      </c>
      <c r="G22" s="8"/>
      <c r="H22" s="2">
        <f t="shared" si="1"/>
        <v>300</v>
      </c>
    </row>
    <row r="23" spans="1:10" x14ac:dyDescent="0.25">
      <c r="B23" t="s">
        <v>45</v>
      </c>
      <c r="C23" s="8">
        <v>0</v>
      </c>
      <c r="D23" s="8">
        <v>1</v>
      </c>
      <c r="E23" s="8">
        <v>0</v>
      </c>
      <c r="F23" s="8">
        <v>0</v>
      </c>
      <c r="G23" s="8"/>
      <c r="H23" s="2">
        <f t="shared" si="1"/>
        <v>300</v>
      </c>
    </row>
    <row r="24" spans="1:10" x14ac:dyDescent="0.25">
      <c r="B24" t="s">
        <v>46</v>
      </c>
      <c r="C24" s="8">
        <v>1</v>
      </c>
      <c r="D24" s="8">
        <v>0</v>
      </c>
      <c r="E24" s="8">
        <v>0</v>
      </c>
      <c r="F24" s="8">
        <v>0</v>
      </c>
      <c r="G24" s="8"/>
      <c r="H24" s="2">
        <f t="shared" si="1"/>
        <v>150</v>
      </c>
    </row>
    <row r="25" spans="1:10" x14ac:dyDescent="0.25">
      <c r="B25" t="s">
        <v>46</v>
      </c>
      <c r="C25" s="8">
        <v>1</v>
      </c>
      <c r="D25" s="8">
        <v>0</v>
      </c>
      <c r="E25" s="8">
        <v>0</v>
      </c>
      <c r="F25" s="8">
        <v>0</v>
      </c>
      <c r="G25" s="8"/>
      <c r="H25" s="2">
        <f t="shared" si="1"/>
        <v>150</v>
      </c>
    </row>
    <row r="26" spans="1:10" x14ac:dyDescent="0.25">
      <c r="B26" t="s">
        <v>47</v>
      </c>
      <c r="C26" s="8">
        <v>0</v>
      </c>
      <c r="D26" s="8">
        <v>0</v>
      </c>
      <c r="E26" s="8">
        <v>0</v>
      </c>
      <c r="F26" s="8">
        <v>2</v>
      </c>
      <c r="G26" s="8"/>
      <c r="H26" s="2">
        <f t="shared" si="1"/>
        <v>6000</v>
      </c>
    </row>
    <row r="28" spans="1:10" x14ac:dyDescent="0.25">
      <c r="F28" s="5" t="s">
        <v>73</v>
      </c>
      <c r="G28" s="7"/>
      <c r="H28" s="3">
        <f>SUM(H3,H11,H18)</f>
        <v>38790</v>
      </c>
    </row>
    <row r="29" spans="1:10" x14ac:dyDescent="0.25">
      <c r="F29" s="5" t="s">
        <v>74</v>
      </c>
      <c r="G29" s="36">
        <f>H29/H30</f>
        <v>5.7351154313487245E-2</v>
      </c>
      <c r="H29" s="2">
        <f>H30-H28</f>
        <v>2360</v>
      </c>
    </row>
    <row r="30" spans="1:10" x14ac:dyDescent="0.25">
      <c r="H30" s="3">
        <v>41150</v>
      </c>
      <c r="I30" s="26"/>
      <c r="J30" s="25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showGridLines="0" topLeftCell="A4" workbookViewId="0">
      <selection activeCell="G14" sqref="G14"/>
    </sheetView>
  </sheetViews>
  <sheetFormatPr defaultColWidth="9" defaultRowHeight="22.5" x14ac:dyDescent="0.45"/>
  <cols>
    <col min="1" max="8" width="9" style="1"/>
    <col min="9" max="9" width="7.85546875" style="1" customWidth="1"/>
    <col min="10" max="10" width="14" style="1" customWidth="1"/>
    <col min="11" max="16384" width="9" style="1"/>
  </cols>
  <sheetData>
    <row r="1" spans="1:10" ht="72.75" customHeight="1" x14ac:dyDescent="0.45"/>
    <row r="2" spans="1:10" ht="23.25" x14ac:dyDescent="0.45">
      <c r="A2" s="39" t="s">
        <v>81</v>
      </c>
      <c r="B2" s="39"/>
      <c r="C2" s="39"/>
      <c r="D2" s="39"/>
      <c r="E2" s="39"/>
      <c r="F2" s="39"/>
      <c r="G2" s="39"/>
      <c r="H2" s="39"/>
      <c r="I2" s="39"/>
      <c r="J2" s="39"/>
    </row>
    <row r="3" spans="1:10" ht="23.25" x14ac:dyDescent="0.45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</row>
    <row r="4" spans="1:10" ht="23.25" x14ac:dyDescent="0.45">
      <c r="A4" s="10"/>
      <c r="B4" s="10"/>
      <c r="C4" s="10"/>
      <c r="D4" s="10"/>
      <c r="E4" s="10"/>
      <c r="F4" s="10"/>
      <c r="G4" s="10"/>
      <c r="H4" s="11" t="s">
        <v>52</v>
      </c>
      <c r="J4" s="12" t="s">
        <v>69</v>
      </c>
    </row>
    <row r="5" spans="1:10" ht="23.25" x14ac:dyDescent="0.45">
      <c r="A5" s="40" t="s">
        <v>70</v>
      </c>
      <c r="B5" s="40"/>
      <c r="C5" s="40"/>
      <c r="D5" s="40"/>
      <c r="E5" s="40"/>
      <c r="F5" s="40"/>
      <c r="G5" s="40"/>
      <c r="H5" s="40"/>
      <c r="I5" s="40"/>
      <c r="J5" s="40"/>
    </row>
    <row r="6" spans="1:10" ht="23.25" x14ac:dyDescent="0.45">
      <c r="A6" s="39" t="s">
        <v>71</v>
      </c>
      <c r="B6" s="39"/>
      <c r="C6" s="39"/>
      <c r="D6" s="39"/>
      <c r="E6" s="39"/>
      <c r="F6" s="39"/>
      <c r="G6" s="39"/>
      <c r="H6" s="39"/>
      <c r="I6" s="39"/>
      <c r="J6" s="39"/>
    </row>
    <row r="7" spans="1:10" ht="23.25" x14ac:dyDescent="0.45">
      <c r="A7" s="13" t="s">
        <v>53</v>
      </c>
      <c r="B7" s="13"/>
      <c r="C7" s="14"/>
      <c r="D7" s="14"/>
      <c r="E7" s="14"/>
      <c r="F7" s="14"/>
      <c r="G7" s="14"/>
      <c r="H7" s="13"/>
      <c r="I7" s="14"/>
      <c r="J7" s="13" t="s">
        <v>54</v>
      </c>
    </row>
    <row r="8" spans="1:10" ht="23.25" x14ac:dyDescent="0.45">
      <c r="A8" s="22" t="s">
        <v>80</v>
      </c>
      <c r="J8" s="21">
        <f>Sheet3!I30</f>
        <v>0</v>
      </c>
    </row>
    <row r="9" spans="1:10" x14ac:dyDescent="0.45">
      <c r="A9" s="28" t="s">
        <v>72</v>
      </c>
      <c r="J9" s="21"/>
    </row>
    <row r="10" spans="1:10" x14ac:dyDescent="0.45">
      <c r="A10" s="28" t="s">
        <v>84</v>
      </c>
      <c r="J10" s="21"/>
    </row>
    <row r="11" spans="1:10" x14ac:dyDescent="0.45">
      <c r="A11" s="30" t="s">
        <v>83</v>
      </c>
      <c r="J11" s="21"/>
    </row>
    <row r="12" spans="1:10" x14ac:dyDescent="0.45">
      <c r="A12" s="30" t="s">
        <v>79</v>
      </c>
      <c r="J12" s="21"/>
    </row>
    <row r="13" spans="1:10" x14ac:dyDescent="0.45">
      <c r="A13" s="30" t="s">
        <v>78</v>
      </c>
      <c r="C13" s="16"/>
      <c r="J13" s="21"/>
    </row>
    <row r="14" spans="1:10" x14ac:dyDescent="0.45">
      <c r="A14" s="15"/>
      <c r="B14" s="16"/>
      <c r="C14" s="16"/>
    </row>
    <row r="15" spans="1:10" s="23" customFormat="1" ht="23.25" x14ac:dyDescent="0.5">
      <c r="A15" s="22" t="s">
        <v>55</v>
      </c>
      <c r="B15" s="22"/>
      <c r="H15" s="24"/>
      <c r="J15" s="24">
        <f>SUM(J8:J14)</f>
        <v>0</v>
      </c>
    </row>
    <row r="16" spans="1:10" ht="23.25" x14ac:dyDescent="0.45">
      <c r="A16" s="17" t="s">
        <v>56</v>
      </c>
      <c r="B16" s="17"/>
      <c r="C16" s="18" t="str">
        <f>BAHTTEXT(J15)</f>
        <v>ศูนย์บาทถ้วน</v>
      </c>
      <c r="D16" s="17"/>
      <c r="E16" s="17"/>
      <c r="F16" s="17"/>
      <c r="G16" s="19"/>
      <c r="H16" s="19"/>
      <c r="I16" s="19"/>
      <c r="J16" s="19"/>
    </row>
    <row r="17" spans="1:10" x14ac:dyDescent="0.45">
      <c r="G17" s="20" t="s">
        <v>57</v>
      </c>
    </row>
    <row r="20" spans="1:10" x14ac:dyDescent="0.45">
      <c r="A20" s="37" t="s">
        <v>58</v>
      </c>
      <c r="B20" s="37"/>
      <c r="C20" s="37"/>
      <c r="D20" s="37"/>
    </row>
    <row r="21" spans="1:10" x14ac:dyDescent="0.45">
      <c r="A21" s="37" t="s">
        <v>59</v>
      </c>
      <c r="B21" s="37"/>
      <c r="C21" s="37"/>
      <c r="D21" s="37"/>
      <c r="G21" s="41" t="s">
        <v>60</v>
      </c>
      <c r="H21" s="41"/>
      <c r="I21" s="41"/>
      <c r="J21" s="41"/>
    </row>
    <row r="22" spans="1:10" x14ac:dyDescent="0.45">
      <c r="A22" s="1" t="s">
        <v>61</v>
      </c>
      <c r="E22" s="15" t="s">
        <v>62</v>
      </c>
      <c r="G22" s="37" t="s">
        <v>63</v>
      </c>
      <c r="H22" s="37"/>
      <c r="I22" s="37"/>
      <c r="J22" s="37"/>
    </row>
    <row r="23" spans="1:10" x14ac:dyDescent="0.45">
      <c r="A23" s="15" t="s">
        <v>64</v>
      </c>
      <c r="G23" s="37" t="s">
        <v>65</v>
      </c>
      <c r="H23" s="37"/>
      <c r="I23" s="37"/>
      <c r="J23" s="37"/>
    </row>
    <row r="24" spans="1:10" x14ac:dyDescent="0.45">
      <c r="A24" s="1" t="s">
        <v>66</v>
      </c>
      <c r="G24" s="38">
        <f ca="1">TODAY()</f>
        <v>42447</v>
      </c>
      <c r="H24" s="38"/>
      <c r="I24" s="38"/>
      <c r="J24" s="38"/>
    </row>
    <row r="25" spans="1:10" x14ac:dyDescent="0.45">
      <c r="A25" s="15" t="s">
        <v>67</v>
      </c>
    </row>
    <row r="26" spans="1:10" x14ac:dyDescent="0.45">
      <c r="A26" s="1" t="s">
        <v>68</v>
      </c>
    </row>
  </sheetData>
  <mergeCells count="10">
    <mergeCell ref="G22:J22"/>
    <mergeCell ref="G23:J23"/>
    <mergeCell ref="G24:J24"/>
    <mergeCell ref="A3:J3"/>
    <mergeCell ref="A2:J2"/>
    <mergeCell ref="A5:J5"/>
    <mergeCell ref="A6:J6"/>
    <mergeCell ref="A20:D20"/>
    <mergeCell ref="A21:D21"/>
    <mergeCell ref="G21:J21"/>
  </mergeCells>
  <pageMargins left="0.7" right="0.7" top="0.75" bottom="0.75" header="0.3" footer="0.3"/>
  <pageSetup paperSize="9" scale="93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3"/>
  <sheetViews>
    <sheetView topLeftCell="A13" workbookViewId="0">
      <selection activeCell="I19" sqref="I19"/>
    </sheetView>
  </sheetViews>
  <sheetFormatPr defaultColWidth="9" defaultRowHeight="22.5" x14ac:dyDescent="0.45"/>
  <cols>
    <col min="1" max="8" width="9" style="1"/>
    <col min="9" max="9" width="7.85546875" style="1" customWidth="1"/>
    <col min="10" max="10" width="14" style="1" customWidth="1"/>
    <col min="11" max="16384" width="9" style="1"/>
  </cols>
  <sheetData>
    <row r="1" spans="1:11" ht="72.75" customHeight="1" x14ac:dyDescent="0.45"/>
    <row r="2" spans="1:11" ht="23.25" x14ac:dyDescent="0.45">
      <c r="A2" s="39" t="s">
        <v>81</v>
      </c>
      <c r="B2" s="39"/>
      <c r="C2" s="39"/>
      <c r="D2" s="39"/>
      <c r="E2" s="39"/>
      <c r="F2" s="39"/>
      <c r="G2" s="39"/>
      <c r="H2" s="39"/>
      <c r="I2" s="39"/>
      <c r="J2" s="39"/>
    </row>
    <row r="3" spans="1:11" ht="23.25" x14ac:dyDescent="0.45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</row>
    <row r="4" spans="1:11" ht="23.25" x14ac:dyDescent="0.45">
      <c r="A4" s="10"/>
      <c r="B4" s="10"/>
      <c r="C4" s="10"/>
      <c r="D4" s="10"/>
      <c r="E4" s="10"/>
      <c r="F4" s="10"/>
      <c r="G4" s="10"/>
      <c r="H4" s="11" t="s">
        <v>52</v>
      </c>
      <c r="J4" s="12" t="s">
        <v>69</v>
      </c>
    </row>
    <row r="5" spans="1:11" ht="23.25" x14ac:dyDescent="0.45">
      <c r="A5" s="40" t="s">
        <v>70</v>
      </c>
      <c r="B5" s="40"/>
      <c r="C5" s="40"/>
      <c r="D5" s="40"/>
      <c r="E5" s="40"/>
      <c r="F5" s="40"/>
      <c r="G5" s="40"/>
      <c r="H5" s="40"/>
      <c r="I5" s="40"/>
      <c r="J5" s="40"/>
    </row>
    <row r="6" spans="1:11" ht="23.25" x14ac:dyDescent="0.45">
      <c r="A6" s="39" t="s">
        <v>71</v>
      </c>
      <c r="B6" s="39"/>
      <c r="C6" s="39"/>
      <c r="D6" s="39"/>
      <c r="E6" s="39"/>
      <c r="F6" s="39"/>
      <c r="G6" s="39"/>
      <c r="H6" s="39"/>
      <c r="I6" s="39"/>
      <c r="J6" s="39"/>
    </row>
    <row r="7" spans="1:11" ht="23.25" x14ac:dyDescent="0.45">
      <c r="A7" s="13" t="s">
        <v>53</v>
      </c>
      <c r="B7" s="13"/>
      <c r="C7" s="14"/>
      <c r="D7" s="14"/>
      <c r="E7" s="14"/>
      <c r="F7" s="14"/>
      <c r="G7" s="14"/>
      <c r="H7" s="13"/>
      <c r="I7" s="14"/>
      <c r="J7" s="13" t="s">
        <v>54</v>
      </c>
    </row>
    <row r="8" spans="1:11" ht="23.25" x14ac:dyDescent="0.45">
      <c r="A8" s="22" t="s">
        <v>80</v>
      </c>
      <c r="J8" s="21"/>
    </row>
    <row r="9" spans="1:11" s="23" customFormat="1" ht="23.25" x14ac:dyDescent="0.5">
      <c r="A9" s="27" t="s">
        <v>72</v>
      </c>
      <c r="J9" s="31">
        <f>Sheet3!H3</f>
        <v>15000</v>
      </c>
    </row>
    <row r="10" spans="1:11" s="23" customFormat="1" ht="23.25" x14ac:dyDescent="0.5">
      <c r="A10" s="27" t="s">
        <v>84</v>
      </c>
      <c r="J10" s="31"/>
      <c r="K10" s="32"/>
    </row>
    <row r="11" spans="1:11" x14ac:dyDescent="0.45">
      <c r="A11" s="28"/>
      <c r="B11" s="1" t="s">
        <v>85</v>
      </c>
      <c r="C11" s="1" t="s">
        <v>89</v>
      </c>
      <c r="J11" s="21">
        <v>3900</v>
      </c>
    </row>
    <row r="12" spans="1:11" x14ac:dyDescent="0.45">
      <c r="A12" s="28"/>
      <c r="B12" s="1" t="s">
        <v>86</v>
      </c>
      <c r="C12" s="1" t="s">
        <v>90</v>
      </c>
      <c r="J12" s="21">
        <v>3900</v>
      </c>
    </row>
    <row r="13" spans="1:11" x14ac:dyDescent="0.45">
      <c r="A13" s="28"/>
      <c r="B13" s="1" t="s">
        <v>87</v>
      </c>
      <c r="C13" s="1" t="s">
        <v>91</v>
      </c>
      <c r="J13" s="21">
        <v>3900</v>
      </c>
    </row>
    <row r="14" spans="1:11" x14ac:dyDescent="0.45">
      <c r="A14" s="28"/>
      <c r="B14" s="1" t="s">
        <v>88</v>
      </c>
      <c r="C14" s="1" t="s">
        <v>92</v>
      </c>
      <c r="J14" s="21">
        <v>3300</v>
      </c>
    </row>
    <row r="15" spans="1:11" s="23" customFormat="1" ht="23.25" x14ac:dyDescent="0.5">
      <c r="A15" s="29" t="s">
        <v>93</v>
      </c>
      <c r="J15" s="31">
        <f>SUM(J16:J19)</f>
        <v>15090</v>
      </c>
    </row>
    <row r="16" spans="1:11" x14ac:dyDescent="0.45">
      <c r="A16" s="30"/>
      <c r="B16" s="1" t="s">
        <v>94</v>
      </c>
      <c r="J16" s="21">
        <f>3*13*120</f>
        <v>4680</v>
      </c>
    </row>
    <row r="17" spans="1:12" x14ac:dyDescent="0.45">
      <c r="A17" s="30"/>
      <c r="B17" s="1" t="s">
        <v>99</v>
      </c>
      <c r="J17" s="21">
        <f>1*13*120</f>
        <v>1560</v>
      </c>
    </row>
    <row r="18" spans="1:12" x14ac:dyDescent="0.45">
      <c r="A18" s="30"/>
      <c r="B18" s="1" t="s">
        <v>95</v>
      </c>
      <c r="J18" s="21">
        <f>3*13*150</f>
        <v>5850</v>
      </c>
    </row>
    <row r="19" spans="1:12" x14ac:dyDescent="0.45">
      <c r="A19" s="30"/>
      <c r="B19" s="1" t="s">
        <v>96</v>
      </c>
      <c r="J19" s="21">
        <f>120*25</f>
        <v>3000</v>
      </c>
    </row>
    <row r="20" spans="1:12" s="23" customFormat="1" ht="23.25" x14ac:dyDescent="0.5">
      <c r="A20" s="29" t="s">
        <v>98</v>
      </c>
      <c r="C20" s="33"/>
      <c r="J20" s="31">
        <v>11060</v>
      </c>
    </row>
    <row r="21" spans="1:12" ht="23.25" x14ac:dyDescent="0.45">
      <c r="A21" s="22" t="s">
        <v>97</v>
      </c>
      <c r="B21" s="16"/>
      <c r="C21" s="16"/>
    </row>
    <row r="22" spans="1:12" s="23" customFormat="1" ht="23.25" x14ac:dyDescent="0.5">
      <c r="A22" s="22" t="s">
        <v>55</v>
      </c>
      <c r="B22" s="22"/>
      <c r="H22" s="24"/>
      <c r="J22" s="24">
        <f>SUM(J9,J15,J20)</f>
        <v>41150</v>
      </c>
      <c r="L22" s="35"/>
    </row>
    <row r="23" spans="1:12" ht="23.25" x14ac:dyDescent="0.45">
      <c r="A23" s="17" t="s">
        <v>56</v>
      </c>
      <c r="B23" s="17"/>
      <c r="C23" s="18" t="str">
        <f>BAHTTEXT(J22)</f>
        <v>สี่หมื่นหนึ่งพันหนึ่งร้อยห้าสิบบาทถ้วน</v>
      </c>
      <c r="D23" s="17"/>
      <c r="E23" s="17"/>
      <c r="F23" s="17"/>
      <c r="G23" s="19"/>
      <c r="H23" s="19"/>
      <c r="I23" s="19"/>
      <c r="J23" s="19"/>
      <c r="L23" s="34"/>
    </row>
    <row r="24" spans="1:12" x14ac:dyDescent="0.45">
      <c r="G24" s="20" t="s">
        <v>57</v>
      </c>
    </row>
    <row r="27" spans="1:12" x14ac:dyDescent="0.45">
      <c r="A27" s="37" t="s">
        <v>58</v>
      </c>
      <c r="B27" s="37"/>
      <c r="C27" s="37"/>
      <c r="D27" s="37"/>
    </row>
    <row r="28" spans="1:12" x14ac:dyDescent="0.45">
      <c r="A28" s="37" t="s">
        <v>59</v>
      </c>
      <c r="B28" s="37"/>
      <c r="C28" s="37"/>
      <c r="D28" s="37"/>
      <c r="G28" s="41" t="s">
        <v>60</v>
      </c>
      <c r="H28" s="41"/>
      <c r="I28" s="41"/>
      <c r="J28" s="41"/>
    </row>
    <row r="29" spans="1:12" x14ac:dyDescent="0.45">
      <c r="A29" s="1" t="s">
        <v>61</v>
      </c>
      <c r="E29" s="15" t="s">
        <v>62</v>
      </c>
      <c r="G29" s="37" t="s">
        <v>63</v>
      </c>
      <c r="H29" s="37"/>
      <c r="I29" s="37"/>
      <c r="J29" s="37"/>
    </row>
    <row r="30" spans="1:12" x14ac:dyDescent="0.45">
      <c r="A30" s="15" t="s">
        <v>64</v>
      </c>
      <c r="G30" s="37" t="s">
        <v>65</v>
      </c>
      <c r="H30" s="37"/>
      <c r="I30" s="37"/>
      <c r="J30" s="37"/>
    </row>
    <row r="31" spans="1:12" x14ac:dyDescent="0.45">
      <c r="A31" s="1" t="s">
        <v>66</v>
      </c>
      <c r="G31" s="38">
        <f ca="1">TODAY()</f>
        <v>42447</v>
      </c>
      <c r="H31" s="38"/>
      <c r="I31" s="38"/>
      <c r="J31" s="38"/>
    </row>
    <row r="32" spans="1:12" x14ac:dyDescent="0.45">
      <c r="A32" s="15" t="s">
        <v>67</v>
      </c>
    </row>
    <row r="33" spans="1:1" x14ac:dyDescent="0.45">
      <c r="A33" s="1" t="s">
        <v>68</v>
      </c>
    </row>
  </sheetData>
  <mergeCells count="10">
    <mergeCell ref="G29:J29"/>
    <mergeCell ref="G30:J30"/>
    <mergeCell ref="G31:J31"/>
    <mergeCell ref="A2:J2"/>
    <mergeCell ref="A3:J3"/>
    <mergeCell ref="A5:J5"/>
    <mergeCell ref="A6:J6"/>
    <mergeCell ref="A27:D27"/>
    <mergeCell ref="A28:D28"/>
    <mergeCell ref="G28:J28"/>
  </mergeCells>
  <pageMargins left="0.7" right="0.7" top="0.75" bottom="0.75" header="0.3" footer="0.3"/>
  <pageSetup paperSize="9" scale="93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Sheet1</vt:lpstr>
      <vt:lpstr>Sheet2</vt:lpstr>
      <vt:lpstr>Sheet3</vt:lpstr>
      <vt:lpstr>Sheet4</vt:lpstr>
      <vt:lpstr>Sheet5</vt:lpstr>
      <vt:lpstr>Sheet4!Print_Area</vt:lpstr>
      <vt:lpstr>Sheet5!Print_Area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Natworarat</dc:creator>
  <cp:lastModifiedBy>Natworarat</cp:lastModifiedBy>
  <cp:lastPrinted>2016-03-18T09:45:59Z</cp:lastPrinted>
  <dcterms:created xsi:type="dcterms:W3CDTF">2016-03-18T04:01:28Z</dcterms:created>
  <dcterms:modified xsi:type="dcterms:W3CDTF">2016-03-18T10:34:35Z</dcterms:modified>
</cp:coreProperties>
</file>