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"/>
    </mc:Choice>
  </mc:AlternateContent>
  <bookViews>
    <workbookView xWindow="0" yWindow="0" windowWidth="20490" windowHeight="7755" activeTab="3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  <definedName name="_xlnm.Print_Area" localSheetId="3">qoutation!$A$1:$J$25</definedName>
  </definedNames>
  <calcPr calcId="152511"/>
</workbook>
</file>

<file path=xl/calcChain.xml><?xml version="1.0" encoding="utf-8"?>
<calcChain xmlns="http://schemas.openxmlformats.org/spreadsheetml/2006/main">
  <c r="J7" i="4" l="1"/>
  <c r="J14" i="4" l="1"/>
  <c r="H125" i="1" l="1"/>
  <c r="B120" i="1"/>
  <c r="C120" i="1"/>
  <c r="G120" i="1"/>
  <c r="H120" i="1"/>
  <c r="K120" i="1" s="1"/>
  <c r="I120" i="1"/>
  <c r="J120" i="1"/>
  <c r="B121" i="1"/>
  <c r="C121" i="1"/>
  <c r="G121" i="1"/>
  <c r="H121" i="1"/>
  <c r="I121" i="1"/>
  <c r="J121" i="1" s="1"/>
  <c r="B122" i="1"/>
  <c r="C122" i="1"/>
  <c r="H122" i="1" s="1"/>
  <c r="K122" i="1" s="1"/>
  <c r="G122" i="1"/>
  <c r="I122" i="1"/>
  <c r="J122" i="1"/>
  <c r="B123" i="1"/>
  <c r="C123" i="1"/>
  <c r="G123" i="1"/>
  <c r="H123" i="1" s="1"/>
  <c r="K123" i="1" s="1"/>
  <c r="I123" i="1"/>
  <c r="J123" i="1"/>
  <c r="B124" i="1"/>
  <c r="C124" i="1"/>
  <c r="G124" i="1"/>
  <c r="H124" i="1"/>
  <c r="K124" i="1" s="1"/>
  <c r="I124" i="1"/>
  <c r="J124" i="1"/>
  <c r="K121" i="1" l="1"/>
  <c r="I12" i="1"/>
  <c r="G12" i="1"/>
  <c r="E12" i="1"/>
  <c r="C12" i="1"/>
  <c r="B12" i="1"/>
  <c r="H12" i="1" l="1"/>
  <c r="J12" i="1"/>
  <c r="K12" i="1" s="1"/>
  <c r="E51" i="2"/>
  <c r="E52" i="2"/>
  <c r="E50" i="2"/>
  <c r="E47" i="2"/>
  <c r="E48" i="2"/>
  <c r="E46" i="2"/>
  <c r="E43" i="2"/>
  <c r="E44" i="2"/>
  <c r="E42" i="2"/>
  <c r="E36" i="2"/>
  <c r="E37" i="2"/>
  <c r="E38" i="2"/>
  <c r="E39" i="2"/>
  <c r="E40" i="2"/>
  <c r="E35" i="2"/>
  <c r="E32" i="2"/>
  <c r="E33" i="2"/>
  <c r="E31" i="2"/>
  <c r="E28" i="2"/>
  <c r="E29" i="2"/>
  <c r="E27" i="2"/>
  <c r="E24" i="2"/>
  <c r="E25" i="2"/>
  <c r="E23" i="2"/>
  <c r="E21" i="2"/>
  <c r="E20" i="2"/>
  <c r="D9" i="2"/>
  <c r="E9" i="2"/>
  <c r="E6" i="2" l="1"/>
  <c r="E7" i="2"/>
  <c r="E8" i="2"/>
  <c r="E5" i="2"/>
  <c r="E53" i="1" l="1"/>
  <c r="G53" i="1"/>
  <c r="I53" i="1"/>
  <c r="E54" i="1"/>
  <c r="G54" i="1"/>
  <c r="I54" i="1"/>
  <c r="E55" i="1"/>
  <c r="G55" i="1"/>
  <c r="I55" i="1"/>
  <c r="E56" i="1"/>
  <c r="G56" i="1"/>
  <c r="I56" i="1"/>
  <c r="E57" i="1"/>
  <c r="G57" i="1"/>
  <c r="I57" i="1"/>
  <c r="B53" i="1"/>
  <c r="B54" i="1"/>
  <c r="B55" i="1"/>
  <c r="B56" i="1"/>
  <c r="B57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23" i="1"/>
  <c r="B8" i="1"/>
  <c r="B9" i="1"/>
  <c r="B10" i="1"/>
  <c r="B11" i="1"/>
  <c r="B13" i="1"/>
  <c r="B14" i="1"/>
  <c r="B15" i="1"/>
  <c r="B16" i="1"/>
  <c r="B17" i="1"/>
  <c r="B18" i="1"/>
  <c r="B19" i="1"/>
  <c r="B7" i="1"/>
  <c r="D94" i="2"/>
  <c r="D95" i="2"/>
  <c r="D96" i="2"/>
  <c r="D97" i="2"/>
  <c r="D98" i="2"/>
  <c r="D99" i="2"/>
  <c r="D100" i="2"/>
  <c r="D101" i="2"/>
  <c r="D102" i="2"/>
  <c r="D93" i="2"/>
  <c r="D81" i="2"/>
  <c r="D78" i="2"/>
  <c r="D79" i="2"/>
  <c r="D80" i="2"/>
  <c r="D74" i="2"/>
  <c r="D75" i="2"/>
  <c r="D76" i="2"/>
  <c r="D77" i="2"/>
  <c r="D73" i="2"/>
  <c r="G23" i="4" l="1"/>
  <c r="H4" i="1" l="1"/>
  <c r="B3" i="1" l="1"/>
  <c r="C119" i="1"/>
  <c r="B119" i="1"/>
  <c r="I119" i="1"/>
  <c r="G119" i="1"/>
  <c r="I115" i="1"/>
  <c r="I114" i="1"/>
  <c r="I113" i="1"/>
  <c r="J113" i="1" s="1"/>
  <c r="I112" i="1"/>
  <c r="I111" i="1"/>
  <c r="I110" i="1"/>
  <c r="I109" i="1"/>
  <c r="J109" i="1" s="1"/>
  <c r="I108" i="1"/>
  <c r="I107" i="1"/>
  <c r="I106" i="1"/>
  <c r="I105" i="1"/>
  <c r="I104" i="1"/>
  <c r="I102" i="1"/>
  <c r="I101" i="1"/>
  <c r="G115" i="1"/>
  <c r="G114" i="1"/>
  <c r="G113" i="1"/>
  <c r="G112" i="1"/>
  <c r="G111" i="1"/>
  <c r="H111" i="1" s="1"/>
  <c r="G110" i="1"/>
  <c r="G109" i="1"/>
  <c r="G108" i="1"/>
  <c r="G107" i="1"/>
  <c r="H107" i="1" s="1"/>
  <c r="G106" i="1"/>
  <c r="G105" i="1"/>
  <c r="G104" i="1"/>
  <c r="G102" i="1"/>
  <c r="G101" i="1"/>
  <c r="C113" i="1"/>
  <c r="C114" i="1"/>
  <c r="J114" i="1" s="1"/>
  <c r="C115" i="1"/>
  <c r="J115" i="1" s="1"/>
  <c r="C105" i="1"/>
  <c r="C106" i="1"/>
  <c r="C107" i="1"/>
  <c r="J107" i="1" s="1"/>
  <c r="C108" i="1"/>
  <c r="C109" i="1"/>
  <c r="C110" i="1"/>
  <c r="C111" i="1"/>
  <c r="J111" i="1" s="1"/>
  <c r="C112" i="1"/>
  <c r="C104" i="1"/>
  <c r="C102" i="1"/>
  <c r="J102" i="1" s="1"/>
  <c r="C101" i="1"/>
  <c r="J101" i="1" s="1"/>
  <c r="I95" i="1"/>
  <c r="G94" i="1"/>
  <c r="I94" i="1"/>
  <c r="G95" i="1"/>
  <c r="G96" i="1"/>
  <c r="I96" i="1"/>
  <c r="G97" i="1"/>
  <c r="I97" i="1"/>
  <c r="J97" i="1" s="1"/>
  <c r="I93" i="1"/>
  <c r="G93" i="1"/>
  <c r="C94" i="1"/>
  <c r="C95" i="1"/>
  <c r="C96" i="1"/>
  <c r="C97" i="1"/>
  <c r="C93" i="1"/>
  <c r="I82" i="1"/>
  <c r="I83" i="1"/>
  <c r="I84" i="1"/>
  <c r="I85" i="1"/>
  <c r="I86" i="1"/>
  <c r="I87" i="1"/>
  <c r="I88" i="1"/>
  <c r="I89" i="1"/>
  <c r="G82" i="1"/>
  <c r="G83" i="1"/>
  <c r="G84" i="1"/>
  <c r="G85" i="1"/>
  <c r="G86" i="1"/>
  <c r="G87" i="1"/>
  <c r="G88" i="1"/>
  <c r="G89" i="1"/>
  <c r="I81" i="1"/>
  <c r="G81" i="1"/>
  <c r="E82" i="1"/>
  <c r="E83" i="1"/>
  <c r="E84" i="1"/>
  <c r="E85" i="1"/>
  <c r="C82" i="1"/>
  <c r="C83" i="1"/>
  <c r="C84" i="1"/>
  <c r="C85" i="1"/>
  <c r="C86" i="1"/>
  <c r="C87" i="1"/>
  <c r="C88" i="1"/>
  <c r="C89" i="1"/>
  <c r="E81" i="1"/>
  <c r="C81" i="1"/>
  <c r="E71" i="2"/>
  <c r="E70" i="2"/>
  <c r="I76" i="1" s="1"/>
  <c r="I71" i="1"/>
  <c r="I70" i="1"/>
  <c r="I77" i="1"/>
  <c r="G77" i="1"/>
  <c r="G76" i="1"/>
  <c r="I74" i="1"/>
  <c r="G74" i="1"/>
  <c r="I73" i="1"/>
  <c r="G73" i="1"/>
  <c r="I72" i="1"/>
  <c r="G72" i="1"/>
  <c r="G71" i="1"/>
  <c r="G70" i="1"/>
  <c r="G63" i="1"/>
  <c r="G64" i="1"/>
  <c r="G65" i="1"/>
  <c r="G66" i="1"/>
  <c r="G67" i="1"/>
  <c r="G68" i="1"/>
  <c r="G62" i="1"/>
  <c r="E77" i="1"/>
  <c r="E76" i="1"/>
  <c r="E74" i="1"/>
  <c r="E73" i="1"/>
  <c r="E72" i="1"/>
  <c r="E71" i="1"/>
  <c r="E70" i="1"/>
  <c r="E63" i="1"/>
  <c r="E64" i="1"/>
  <c r="E65" i="1"/>
  <c r="E66" i="1"/>
  <c r="E67" i="1"/>
  <c r="E68" i="1"/>
  <c r="E62" i="1"/>
  <c r="C77" i="1"/>
  <c r="C76" i="1"/>
  <c r="C74" i="1"/>
  <c r="C73" i="1"/>
  <c r="C72" i="1"/>
  <c r="C71" i="1"/>
  <c r="C70" i="1"/>
  <c r="C63" i="1"/>
  <c r="C64" i="1"/>
  <c r="C65" i="1"/>
  <c r="C66" i="1"/>
  <c r="C67" i="1"/>
  <c r="C68" i="1"/>
  <c r="C62" i="1"/>
  <c r="H77" i="1" l="1"/>
  <c r="J82" i="1"/>
  <c r="H87" i="1"/>
  <c r="H89" i="1"/>
  <c r="J88" i="1"/>
  <c r="H140" i="1"/>
  <c r="C57" i="1"/>
  <c r="C53" i="1"/>
  <c r="C54" i="1"/>
  <c r="C55" i="1"/>
  <c r="C56" i="1"/>
  <c r="H65" i="1"/>
  <c r="H72" i="1"/>
  <c r="H74" i="1"/>
  <c r="H108" i="1"/>
  <c r="H112" i="1"/>
  <c r="J106" i="1"/>
  <c r="J110" i="1"/>
  <c r="J71" i="1"/>
  <c r="J81" i="1"/>
  <c r="J86" i="1"/>
  <c r="H109" i="1"/>
  <c r="K109" i="1" s="1"/>
  <c r="H113" i="1"/>
  <c r="K113" i="1" s="1"/>
  <c r="J73" i="1"/>
  <c r="H115" i="1"/>
  <c r="K115" i="1" s="1"/>
  <c r="H67" i="1"/>
  <c r="H70" i="1"/>
  <c r="H76" i="1"/>
  <c r="H106" i="1"/>
  <c r="H110" i="1"/>
  <c r="K110" i="1" s="1"/>
  <c r="J108" i="1"/>
  <c r="J112" i="1"/>
  <c r="K112" i="1" s="1"/>
  <c r="H105" i="1"/>
  <c r="J89" i="1"/>
  <c r="H82" i="1"/>
  <c r="K82" i="1" s="1"/>
  <c r="K111" i="1"/>
  <c r="K107" i="1"/>
  <c r="K108" i="1"/>
  <c r="H95" i="1"/>
  <c r="J76" i="1"/>
  <c r="H81" i="1"/>
  <c r="H97" i="1"/>
  <c r="K97" i="1" s="1"/>
  <c r="J94" i="1"/>
  <c r="H68" i="1"/>
  <c r="H71" i="1"/>
  <c r="J72" i="1"/>
  <c r="H88" i="1"/>
  <c r="K88" i="1" s="1"/>
  <c r="J96" i="1"/>
  <c r="H94" i="1"/>
  <c r="H104" i="1"/>
  <c r="J70" i="1"/>
  <c r="H73" i="1"/>
  <c r="J74" i="1"/>
  <c r="J77" i="1"/>
  <c r="K77" i="1" s="1"/>
  <c r="H96" i="1"/>
  <c r="J95" i="1"/>
  <c r="H64" i="1"/>
  <c r="H101" i="1"/>
  <c r="K101" i="1" s="1"/>
  <c r="H83" i="1"/>
  <c r="J83" i="1"/>
  <c r="H84" i="1"/>
  <c r="J84" i="1"/>
  <c r="H63" i="1"/>
  <c r="K89" i="1"/>
  <c r="J104" i="1"/>
  <c r="J105" i="1"/>
  <c r="K105" i="1" s="1"/>
  <c r="H85" i="1"/>
  <c r="H114" i="1"/>
  <c r="K114" i="1" s="1"/>
  <c r="H102" i="1"/>
  <c r="K102" i="1" s="1"/>
  <c r="J93" i="1"/>
  <c r="H93" i="1"/>
  <c r="J87" i="1"/>
  <c r="K87" i="1" s="1"/>
  <c r="H86" i="1"/>
  <c r="J85" i="1"/>
  <c r="H66" i="1"/>
  <c r="H62" i="1"/>
  <c r="H119" i="1"/>
  <c r="J119" i="1"/>
  <c r="J125" i="1" s="1"/>
  <c r="K74" i="1"/>
  <c r="K70" i="1"/>
  <c r="L56" i="2"/>
  <c r="I26" i="1"/>
  <c r="I24" i="1"/>
  <c r="I52" i="1"/>
  <c r="I51" i="1"/>
  <c r="I50" i="1"/>
  <c r="I49" i="1"/>
  <c r="I48" i="1"/>
  <c r="I47" i="1"/>
  <c r="I45" i="1"/>
  <c r="I44" i="1"/>
  <c r="I43" i="1"/>
  <c r="I42" i="1"/>
  <c r="I41" i="1"/>
  <c r="I40" i="1"/>
  <c r="I38" i="1"/>
  <c r="I37" i="1"/>
  <c r="I36" i="1"/>
  <c r="I34" i="1"/>
  <c r="I33" i="1"/>
  <c r="I32" i="1"/>
  <c r="I30" i="1"/>
  <c r="I29" i="1"/>
  <c r="I28" i="1"/>
  <c r="G52" i="1"/>
  <c r="G51" i="1"/>
  <c r="G50" i="1"/>
  <c r="G49" i="1"/>
  <c r="G48" i="1"/>
  <c r="G47" i="1"/>
  <c r="G45" i="1"/>
  <c r="G44" i="1"/>
  <c r="G43" i="1"/>
  <c r="G42" i="1"/>
  <c r="G41" i="1"/>
  <c r="G40" i="1"/>
  <c r="G38" i="1"/>
  <c r="G37" i="1"/>
  <c r="G36" i="1"/>
  <c r="G34" i="1"/>
  <c r="G33" i="1"/>
  <c r="G32" i="1"/>
  <c r="G30" i="1"/>
  <c r="G29" i="1"/>
  <c r="G28" i="1"/>
  <c r="G26" i="1"/>
  <c r="G24" i="1"/>
  <c r="E52" i="1"/>
  <c r="E51" i="1"/>
  <c r="E50" i="1"/>
  <c r="E49" i="1"/>
  <c r="E48" i="1"/>
  <c r="E47" i="1"/>
  <c r="E45" i="1"/>
  <c r="E44" i="1"/>
  <c r="E43" i="1"/>
  <c r="E42" i="1"/>
  <c r="E41" i="1"/>
  <c r="E40" i="1"/>
  <c r="E38" i="1"/>
  <c r="E37" i="1"/>
  <c r="E36" i="1"/>
  <c r="E34" i="1"/>
  <c r="E33" i="1"/>
  <c r="E32" i="1"/>
  <c r="E30" i="1"/>
  <c r="E29" i="1"/>
  <c r="E28" i="1"/>
  <c r="E25" i="1"/>
  <c r="E26" i="1"/>
  <c r="E24" i="1"/>
  <c r="C52" i="1"/>
  <c r="C51" i="1"/>
  <c r="C50" i="1"/>
  <c r="C49" i="1"/>
  <c r="C48" i="1"/>
  <c r="C47" i="1"/>
  <c r="C45" i="1"/>
  <c r="C44" i="1"/>
  <c r="C43" i="1"/>
  <c r="C42" i="1"/>
  <c r="C41" i="1"/>
  <c r="C40" i="1"/>
  <c r="C38" i="1"/>
  <c r="C37" i="1"/>
  <c r="C36" i="1"/>
  <c r="C34" i="1"/>
  <c r="C33" i="1"/>
  <c r="C32" i="1"/>
  <c r="C30" i="1"/>
  <c r="C29" i="1"/>
  <c r="C28" i="1"/>
  <c r="C25" i="1"/>
  <c r="C26" i="1"/>
  <c r="C24" i="1"/>
  <c r="H47" i="1" l="1"/>
  <c r="K71" i="1"/>
  <c r="K76" i="1"/>
  <c r="K81" i="1"/>
  <c r="K106" i="1"/>
  <c r="K72" i="1"/>
  <c r="H57" i="1"/>
  <c r="J57" i="1"/>
  <c r="J55" i="1"/>
  <c r="H55" i="1"/>
  <c r="H54" i="1"/>
  <c r="J54" i="1"/>
  <c r="J53" i="1"/>
  <c r="H53" i="1"/>
  <c r="H56" i="1"/>
  <c r="J56" i="1"/>
  <c r="K73" i="1"/>
  <c r="K94" i="1"/>
  <c r="K104" i="1"/>
  <c r="J98" i="1"/>
  <c r="H98" i="1"/>
  <c r="H133" i="1" s="1"/>
  <c r="K95" i="1"/>
  <c r="K96" i="1"/>
  <c r="H135" i="1"/>
  <c r="K125" i="1"/>
  <c r="J116" i="1"/>
  <c r="K119" i="1"/>
  <c r="K83" i="1"/>
  <c r="K84" i="1"/>
  <c r="H78" i="1"/>
  <c r="H131" i="1" s="1"/>
  <c r="K85" i="1"/>
  <c r="H90" i="1"/>
  <c r="H132" i="1" s="1"/>
  <c r="K116" i="1"/>
  <c r="H116" i="1"/>
  <c r="K93" i="1"/>
  <c r="K86" i="1"/>
  <c r="J90" i="1"/>
  <c r="H37" i="1"/>
  <c r="H26" i="1"/>
  <c r="H36" i="1"/>
  <c r="H45" i="1"/>
  <c r="J52" i="1"/>
  <c r="E57" i="2"/>
  <c r="I63" i="1" s="1"/>
  <c r="J63" i="1" s="1"/>
  <c r="K63" i="1" s="1"/>
  <c r="E61" i="2"/>
  <c r="I67" i="1" s="1"/>
  <c r="J67" i="1" s="1"/>
  <c r="K67" i="1" s="1"/>
  <c r="E58" i="2"/>
  <c r="I64" i="1" s="1"/>
  <c r="J64" i="1" s="1"/>
  <c r="K64" i="1" s="1"/>
  <c r="E62" i="2"/>
  <c r="I68" i="1" s="1"/>
  <c r="J68" i="1" s="1"/>
  <c r="K68" i="1" s="1"/>
  <c r="E59" i="2"/>
  <c r="I65" i="1" s="1"/>
  <c r="J65" i="1" s="1"/>
  <c r="K65" i="1" s="1"/>
  <c r="E56" i="2"/>
  <c r="I62" i="1" s="1"/>
  <c r="J62" i="1" s="1"/>
  <c r="E60" i="2"/>
  <c r="I66" i="1" s="1"/>
  <c r="J66" i="1" s="1"/>
  <c r="K66" i="1" s="1"/>
  <c r="H30" i="1"/>
  <c r="H41" i="1"/>
  <c r="H42" i="1"/>
  <c r="H51" i="1"/>
  <c r="J50" i="1"/>
  <c r="J32" i="1"/>
  <c r="J37" i="1"/>
  <c r="J42" i="1"/>
  <c r="J47" i="1"/>
  <c r="K47" i="1" s="1"/>
  <c r="J51" i="1"/>
  <c r="H50" i="1"/>
  <c r="H32" i="1"/>
  <c r="J29" i="1"/>
  <c r="J34" i="1"/>
  <c r="J40" i="1"/>
  <c r="J44" i="1"/>
  <c r="H40" i="1"/>
  <c r="H49" i="1"/>
  <c r="J30" i="1"/>
  <c r="J41" i="1"/>
  <c r="J28" i="1"/>
  <c r="J33" i="1"/>
  <c r="J38" i="1"/>
  <c r="J43" i="1"/>
  <c r="H29" i="1"/>
  <c r="H34" i="1"/>
  <c r="K34" i="1" s="1"/>
  <c r="H44" i="1"/>
  <c r="J36" i="1"/>
  <c r="J45" i="1"/>
  <c r="H28" i="1"/>
  <c r="H33" i="1"/>
  <c r="H38" i="1"/>
  <c r="H43" i="1"/>
  <c r="H48" i="1"/>
  <c r="H52" i="1"/>
  <c r="H24" i="1"/>
  <c r="J48" i="1"/>
  <c r="J49" i="1"/>
  <c r="J26" i="1"/>
  <c r="J24" i="1"/>
  <c r="I9" i="1"/>
  <c r="I10" i="1"/>
  <c r="I11" i="1"/>
  <c r="I13" i="1"/>
  <c r="I14" i="1"/>
  <c r="I15" i="1"/>
  <c r="I16" i="1"/>
  <c r="I17" i="1"/>
  <c r="I18" i="1"/>
  <c r="I19" i="1"/>
  <c r="I8" i="1"/>
  <c r="G9" i="1"/>
  <c r="G10" i="1"/>
  <c r="G11" i="1"/>
  <c r="G13" i="1"/>
  <c r="G14" i="1"/>
  <c r="G15" i="1"/>
  <c r="G16" i="1"/>
  <c r="G17" i="1"/>
  <c r="G18" i="1"/>
  <c r="G19" i="1"/>
  <c r="G8" i="1"/>
  <c r="E13" i="1"/>
  <c r="E14" i="1"/>
  <c r="E15" i="1"/>
  <c r="E16" i="1"/>
  <c r="E17" i="1"/>
  <c r="E18" i="1"/>
  <c r="E19" i="1"/>
  <c r="C13" i="1"/>
  <c r="C14" i="1"/>
  <c r="C15" i="1"/>
  <c r="C16" i="1"/>
  <c r="C17" i="1"/>
  <c r="C18" i="1"/>
  <c r="C19" i="1"/>
  <c r="E9" i="1"/>
  <c r="E10" i="1"/>
  <c r="E11" i="1"/>
  <c r="E8" i="1"/>
  <c r="C9" i="1"/>
  <c r="C10" i="1"/>
  <c r="C11" i="1"/>
  <c r="C8" i="1"/>
  <c r="K98" i="1" l="1"/>
  <c r="K53" i="1"/>
  <c r="K55" i="1"/>
  <c r="K56" i="1"/>
  <c r="K54" i="1"/>
  <c r="K57" i="1"/>
  <c r="K90" i="1"/>
  <c r="K44" i="1"/>
  <c r="K36" i="1"/>
  <c r="K32" i="1"/>
  <c r="J78" i="1"/>
  <c r="K62" i="1"/>
  <c r="K78" i="1" s="1"/>
  <c r="K26" i="1"/>
  <c r="K45" i="1"/>
  <c r="K42" i="1"/>
  <c r="K50" i="1"/>
  <c r="K51" i="1"/>
  <c r="K52" i="1"/>
  <c r="K37" i="1"/>
  <c r="K28" i="1"/>
  <c r="K40" i="1"/>
  <c r="K43" i="1"/>
  <c r="K29" i="1"/>
  <c r="K41" i="1"/>
  <c r="K30" i="1"/>
  <c r="K38" i="1"/>
  <c r="K33" i="1"/>
  <c r="H17" i="1"/>
  <c r="H13" i="1"/>
  <c r="H16" i="1"/>
  <c r="H11" i="1"/>
  <c r="J19" i="1"/>
  <c r="J15" i="1"/>
  <c r="K49" i="1"/>
  <c r="H19" i="1"/>
  <c r="H15" i="1"/>
  <c r="J18" i="1"/>
  <c r="J14" i="1"/>
  <c r="K48" i="1"/>
  <c r="J11" i="1"/>
  <c r="J16" i="1"/>
  <c r="H18" i="1"/>
  <c r="H14" i="1"/>
  <c r="J17" i="1"/>
  <c r="J13" i="1"/>
  <c r="K24" i="1"/>
  <c r="J10" i="1"/>
  <c r="H10" i="1"/>
  <c r="J9" i="1"/>
  <c r="C20" i="1"/>
  <c r="H9" i="1"/>
  <c r="J8" i="1"/>
  <c r="H8" i="1"/>
  <c r="B135" i="1"/>
  <c r="B134" i="1"/>
  <c r="J135" i="1"/>
  <c r="K15" i="1" l="1"/>
  <c r="K10" i="1"/>
  <c r="K18" i="1"/>
  <c r="K16" i="1"/>
  <c r="K9" i="1"/>
  <c r="K11" i="1"/>
  <c r="K14" i="1"/>
  <c r="K19" i="1"/>
  <c r="H20" i="1"/>
  <c r="H129" i="1" s="1"/>
  <c r="J20" i="1"/>
  <c r="K13" i="1"/>
  <c r="K17" i="1"/>
  <c r="K8" i="1"/>
  <c r="K20" i="1" l="1"/>
  <c r="H134" i="1"/>
  <c r="J134" i="1"/>
  <c r="J132" i="1"/>
  <c r="J131" i="1"/>
  <c r="J129" i="1"/>
  <c r="J133" i="1"/>
  <c r="I25" i="1" l="1"/>
  <c r="J25" i="1" s="1"/>
  <c r="J58" i="1" s="1"/>
  <c r="J130" i="1" s="1"/>
  <c r="J136" i="1" s="1"/>
  <c r="J138" i="1" s="1"/>
  <c r="H142" i="1" s="1"/>
  <c r="G25" i="1"/>
  <c r="H25" i="1" s="1"/>
  <c r="K25" i="1" l="1"/>
  <c r="K58" i="1" s="1"/>
  <c r="H58" i="1"/>
  <c r="H130" i="1" s="1"/>
  <c r="H136" i="1" s="1"/>
  <c r="H137" i="1" l="1"/>
  <c r="H138" i="1" s="1"/>
  <c r="H141" i="1" l="1"/>
  <c r="J141" i="1" s="1"/>
  <c r="C15" i="4" s="1"/>
  <c r="H143" i="1"/>
  <c r="H145" i="1" s="1"/>
  <c r="H144" i="1"/>
</calcChain>
</file>

<file path=xl/comments1.xml><?xml version="1.0" encoding="utf-8"?>
<comments xmlns="http://schemas.openxmlformats.org/spreadsheetml/2006/main">
  <authors>
    <author>ID0176</author>
  </authors>
  <commentList>
    <comment ref="D83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90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<sst xmlns="http://schemas.openxmlformats.org/spreadsheetml/2006/main" count="705" uniqueCount="183">
  <si>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</si>
  <si>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</si>
  <si>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</si>
  <si>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</si>
  <si>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</si>
  <si>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</si>
  <si>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</si>
  <si>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</si>
  <si>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</si>
  <si>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</si>
  <si>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</si>
  <si>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</si>
  <si>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</si>
  <si>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</si>
  <si>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</si>
  <si>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</si>
  <si>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</si>
  <si>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ดอยตุงลอดจ์</t>
  </si>
  <si>
    <t>ห้อง</t>
  </si>
  <si>
    <t>วัน</t>
  </si>
  <si>
    <t>บ้านพักรับรอง</t>
  </si>
  <si>
    <t>หลัง</t>
  </si>
  <si>
    <t>อาคาร 1</t>
  </si>
  <si>
    <t>ปางมะหัน</t>
  </si>
  <si>
    <t>บ้าน VIP</t>
  </si>
  <si>
    <t>เกรทเทอร์แม่โขง</t>
  </si>
  <si>
    <t>ห้องเดี่ยว</t>
  </si>
  <si>
    <t>ห้องคู่</t>
  </si>
  <si>
    <t>Total</t>
  </si>
  <si>
    <t>อาหาร</t>
  </si>
  <si>
    <t>จำนวนมื้อ</t>
  </si>
  <si>
    <t>อาหารดอยตุง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</si>
  <si>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</si>
  <si>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</si>
  <si>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</si>
  <si>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</si>
  <si>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</si>
  <si>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</si>
  <si>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</si>
  <si>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</si>
  <si>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</si>
  <si>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</si>
  <si>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</si>
  <si>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</si>
  <si>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</si>
  <si>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</si>
  <si>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</si>
  <si>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</si>
  <si>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</si>
  <si>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</si>
  <si>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</si>
  <si>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</si>
  <si>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</si>
  <si>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</si>
  <si>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</si>
  <si>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</si>
  <si>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</si>
  <si>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</si>
  <si>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</si>
  <si>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</si>
  <si>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</si>
  <si>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</si>
  <si>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</si>
  <si>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</si>
  <si>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</si>
  <si>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</si>
  <si>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</si>
  <si>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</si>
  <si>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</si>
  <si>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</si>
  <si>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</si>
  <si>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</si>
  <si>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</si>
  <si>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</si>
  <si>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</si>
  <si>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</si>
  <si>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</si>
  <si>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</si>
  <si>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</si>
  <si>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</si>
  <si>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</si>
  <si>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</si>
  <si>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</si>
  <si>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</si>
  <si>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</si>
  <si>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</si>
  <si>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</si>
  <si>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</si>
  <si>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</si>
  <si>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</si>
  <si>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</si>
  <si>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</si>
  <si>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</si>
  <si>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</si>
  <si>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</si>
  <si>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</si>
  <si>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</si>
  <si>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</si>
  <si>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</si>
  <si>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</si>
  <si>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</si>
  <si>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</si>
  <si>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</si>
  <si>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</si>
  <si>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</si>
  <si>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</si>
  <si>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</si>
  <si>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</si>
  <si>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</si>
  <si>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</si>
  <si>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</si>
  <si>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</si>
  <si>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</si>
  <si>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</si>
  <si>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</si>
  <si>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</si>
  <si>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</si>
  <si>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</si>
  <si>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</si>
  <si>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</si>
  <si>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</si>
  <si>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</si>
  <si>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</si>
  <si>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</si>
  <si>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</si>
  <si>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</si>
  <si>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</si>
  <si>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</si>
  <si>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</si>
  <si>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</si>
  <si>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</si>
  <si>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</si>
  <si>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</si>
  <si>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</si>
  <si>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</si>
  <si>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</si>
  <si>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</si>
  <si>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</si>
  <si>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</si>
  <si>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</si>
  <si>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</si>
  <si>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</si>
  <si>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</si>
  <si>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</si>
  <si>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</si>
  <si>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</si>
  <si>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</si>
  <si>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</si>
  <si>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</si>
  <si>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</si>
  <si>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</si>
  <si>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</si>
  <si>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</si>
  <si>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</si>
  <si>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</si>
  <si>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ราคารวมทั้งสิ้น</t>
  </si>
  <si>
    <t>ราคานี้ชำระภายใน 7 วันหลังจากที่ได้รับบริการ</t>
  </si>
  <si>
    <t xml:space="preserve"> (_____________________________)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</si>
  <si>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</si>
  <si>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</si>
  <si>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</si>
  <si>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</si>
  <si>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</si>
  <si>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</si>
  <si>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</si>
  <si>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</si>
  <si>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</si>
  <si>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</si>
  <si>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</si>
  <si>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ราคารวมอาหารเช้า</t>
  </si>
  <si>
    <t>ห้องDeluxe High Season</t>
  </si>
  <si>
    <t>ห้องSuperior High Season</t>
  </si>
  <si>
    <t>ห้องDeluxe Low Season</t>
  </si>
  <si>
    <t>ห้องSuperior Low Season</t>
  </si>
  <si>
    <t xml:space="preserve">เตียงเสริม </t>
  </si>
  <si>
    <t>รวมอาหารเช้า</t>
  </si>
  <si>
    <t xml:space="preserve">9120159001 </t>
  </si>
  <si>
    <t>คณะการประชุมถอดบทเรียนกระบวนการจัดองค์ความรู้และสร้างชุมชนแห่งการเรียนรู้
เพื่อการพัฒนาอย่างยั่งยืน วิทยาลัยการจัดการ มหาวิทยาลัยมหิดล</t>
  </si>
  <si>
    <t>วันที่ 16 กุมภาพันธ์ 2559</t>
  </si>
  <si>
    <t>(นางสาวณัชวรรัศ ขันติสิทธิ์)</t>
  </si>
  <si>
    <t>หรืออีเมล natworarat@doitung.org</t>
  </si>
  <si>
    <t xml:space="preserve"> - ค่าที่พักบ้าน VIP สำนักงานโครงการปลูกป่าฯ จ.น่าน บ้านเปียงก่อ จำนวน 1 คืน</t>
  </si>
  <si>
    <t xml:space="preserve">จำนวน  4 หลัง  1 คืน พักเดี่ยว 3 หลัง พักคู่ 1 หลัง (รวมอาหาร 3 มื้อ เช้า กลางวัน เย็น)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</si>
</sst>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</numFmts>
  <fonts count="2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55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9" fontId="3" fillId="0" borderId="0" xfId="2" applyFont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6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3" fillId="0" borderId="0" xfId="0" applyFont="1"/>
    <xf numFmtId="3" fontId="24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5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0" fontId="20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left"/>
    </xf>
    <xf numFmtId="165" fontId="13" fillId="0" borderId="0" xfId="1" applyNumberFormat="1" applyFont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00CC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0</xdr:col>
      <xdr:colOff>609600</xdr:colOff>
      <xdr:row>0</xdr:row>
      <xdr:rowOff>38101</xdr:rowOff>
    </xdr:from>
    <xdr:to>
      <xdr:col>7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114299</xdr:colOff>
      <xdr:row>16</xdr:row>
      <xdr:rowOff>228600</xdr:rowOff>
    </xdr:from>
    <xdr:to>
      <xdr:col>9</xdr:col>
      <xdr:colOff>808041</xdr:colOff>
      <xdr:row>19</xdr:row>
      <xdr:rowOff>96395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5991225"/>
          <a:ext cx="2417767" cy="725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45"/>
  <sheetViews>
    <sheetView workbookViewId="0">
      <pane ySplit="4" topLeftCell="A101" activePane="bottomLeft" state="frozen"/>
      <selection pane="bottomLeft" activeCell="H126" sqref="H126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7.42578125" style="5" bestFit="1" customWidth="1"/>
    <col min="9" max="9" width="13.42578125" style="5" bestFit="1" customWidth="1"/>
    <col min="10" max="11" width="6.85546875" style="5" bestFit="1" customWidth="1"/>
    <col min="12" max="12" width="16.5703125" style="5" customWidth="1"/>
    <col min="13" max="16384" width="9" style="5"/>
  </cols>
  <sheetData>
    <row r="1" spans="1:12" ht="21">
      <c r="A1" s="145" t="s">
        <v>109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21">
      <c r="A2" s="5" t="s">
        <v>0</v>
      </c>
      <c r="B2" s="105"/>
      <c r="F2" s="5" t="s">
        <v>4</v>
      </c>
      <c r="G2" s="86"/>
    </row>
    <row r="3" spans="1:12" ht="21">
      <c r="A3" s="5" t="s">
        <v>2</v>
      </c>
      <c r="B3" s="103">
        <f>price!F2</f>
        <v>0</v>
      </c>
      <c r="C3" s="5" t="s">
        <v>3</v>
      </c>
      <c r="F3" s="5" t="s">
        <v>5</v>
      </c>
      <c r="G3" s="86"/>
    </row>
    <row r="4" spans="1:12">
      <c r="A4" s="5" t="s">
        <v>127</v>
      </c>
      <c r="B4" s="141"/>
      <c r="F4" s="5" t="s">
        <v>125</v>
      </c>
      <c r="H4" s="104">
        <f>G3-G2</f>
        <v>0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126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tr">
        <f>price!B4</f>
        <v>ดอยตุงลอดจ์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13" t="str">
        <f>price!B5</f>
        <v>ห้องDeluxe High Season</v>
      </c>
      <c r="C8" s="10">
        <f>price!F5</f>
        <v>0</v>
      </c>
      <c r="D8" s="11" t="s">
        <v>18</v>
      </c>
      <c r="E8" s="10">
        <f>price!H5</f>
        <v>0</v>
      </c>
      <c r="F8" s="11" t="s">
        <v>124</v>
      </c>
      <c r="G8" s="14">
        <f>price!D5</f>
        <v>2800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13" t="str">
        <f>price!B6</f>
        <v>ห้องSuperior High Season</v>
      </c>
      <c r="C9" s="10">
        <f>price!F6</f>
        <v>0</v>
      </c>
      <c r="D9" s="11" t="s">
        <v>18</v>
      </c>
      <c r="E9" s="10">
        <f>price!H6</f>
        <v>0</v>
      </c>
      <c r="F9" s="11" t="s">
        <v>124</v>
      </c>
      <c r="G9" s="14">
        <f>price!D6</f>
        <v>2100</v>
      </c>
      <c r="H9" s="15">
        <f t="shared" ref="H9:H19" si="0">G9*C9*E9</f>
        <v>0</v>
      </c>
      <c r="I9" s="14">
        <f>price!E6</f>
        <v>950</v>
      </c>
      <c r="J9" s="16">
        <f t="shared" ref="J9:J19" si="1">I9*C9*E9</f>
        <v>0</v>
      </c>
      <c r="K9" s="17">
        <f t="shared" ref="K9:K20" si="2">H9-J9</f>
        <v>0</v>
      </c>
      <c r="L9" s="9"/>
    </row>
    <row r="10" spans="1:12" ht="20.100000000000001" customHeight="1">
      <c r="A10" s="9"/>
      <c r="B10" s="13" t="str">
        <f>price!B7</f>
        <v>ห้องDeluxe Low Season</v>
      </c>
      <c r="C10" s="10">
        <f>price!F7</f>
        <v>0</v>
      </c>
      <c r="D10" s="11" t="s">
        <v>18</v>
      </c>
      <c r="E10" s="10">
        <f>price!H7</f>
        <v>0</v>
      </c>
      <c r="F10" s="11" t="s">
        <v>124</v>
      </c>
      <c r="G10" s="14">
        <f>price!D7</f>
        <v>1900</v>
      </c>
      <c r="H10" s="15">
        <f t="shared" si="0"/>
        <v>0</v>
      </c>
      <c r="I10" s="14">
        <f>price!E7</f>
        <v>950</v>
      </c>
      <c r="J10" s="16">
        <f t="shared" si="1"/>
        <v>0</v>
      </c>
      <c r="K10" s="17">
        <f t="shared" si="2"/>
        <v>0</v>
      </c>
      <c r="L10" s="9"/>
    </row>
    <row r="11" spans="1:12" ht="20.100000000000001" customHeight="1">
      <c r="A11" s="9"/>
      <c r="B11" s="13" t="str">
        <f>price!B8</f>
        <v>ห้องSuperior Low Season</v>
      </c>
      <c r="C11" s="10">
        <f>price!F8</f>
        <v>0</v>
      </c>
      <c r="D11" s="11" t="s">
        <v>18</v>
      </c>
      <c r="E11" s="10">
        <f>price!H8</f>
        <v>0</v>
      </c>
      <c r="F11" s="11" t="s">
        <v>124</v>
      </c>
      <c r="G11" s="14">
        <f>price!D8</f>
        <v>1600</v>
      </c>
      <c r="H11" s="15">
        <f t="shared" si="0"/>
        <v>0</v>
      </c>
      <c r="I11" s="14">
        <f>price!E8</f>
        <v>950</v>
      </c>
      <c r="J11" s="16">
        <f t="shared" si="1"/>
        <v>0</v>
      </c>
      <c r="K11" s="17">
        <f t="shared" si="2"/>
        <v>0</v>
      </c>
      <c r="L11" s="9"/>
    </row>
    <row r="12" spans="1:12" ht="20.100000000000001" customHeight="1">
      <c r="A12" s="9"/>
      <c r="B12" s="13" t="str">
        <f>price!B9</f>
        <v xml:space="preserve">เตียงเสริม </v>
      </c>
      <c r="C12" s="10">
        <f>price!F9</f>
        <v>0</v>
      </c>
      <c r="D12" s="11" t="s">
        <v>18</v>
      </c>
      <c r="E12" s="10">
        <f>price!H9</f>
        <v>0</v>
      </c>
      <c r="F12" s="11" t="s">
        <v>124</v>
      </c>
      <c r="G12" s="14">
        <f>price!D9</f>
        <v>750</v>
      </c>
      <c r="H12" s="15">
        <f t="shared" ref="H12" si="3">G12*C12*E12</f>
        <v>0</v>
      </c>
      <c r="I12" s="14">
        <f>price!E9</f>
        <v>600</v>
      </c>
      <c r="J12" s="16">
        <f t="shared" ref="J12" si="4">I12*C12*E12</f>
        <v>0</v>
      </c>
      <c r="K12" s="17">
        <f t="shared" ref="K12" si="5">H12-J12</f>
        <v>0</v>
      </c>
      <c r="L12" s="9"/>
    </row>
    <row r="13" spans="1:12" ht="20.100000000000001" customHeight="1">
      <c r="A13" s="9">
        <v>2</v>
      </c>
      <c r="B13" s="9" t="str">
        <f>price!B10</f>
        <v>บ้านพักรับรอง</v>
      </c>
      <c r="C13" s="10">
        <f>price!F10</f>
        <v>0</v>
      </c>
      <c r="D13" s="11" t="s">
        <v>18</v>
      </c>
      <c r="E13" s="10">
        <f>price!H10</f>
        <v>0</v>
      </c>
      <c r="F13" s="11" t="s">
        <v>124</v>
      </c>
      <c r="G13" s="14">
        <f>price!D10</f>
        <v>120000</v>
      </c>
      <c r="H13" s="15">
        <f t="shared" si="0"/>
        <v>0</v>
      </c>
      <c r="I13" s="14">
        <f>price!E10</f>
        <v>100000</v>
      </c>
      <c r="J13" s="16">
        <f t="shared" si="1"/>
        <v>0</v>
      </c>
      <c r="K13" s="17">
        <f t="shared" si="2"/>
        <v>0</v>
      </c>
      <c r="L13" s="9"/>
    </row>
    <row r="14" spans="1:12" ht="20.100000000000001" customHeight="1">
      <c r="A14" s="9">
        <v>3</v>
      </c>
      <c r="B14" s="9" t="str">
        <f>price!B11</f>
        <v>อาคาร 1</v>
      </c>
      <c r="C14" s="10">
        <f>price!F11</f>
        <v>0</v>
      </c>
      <c r="D14" s="11" t="s">
        <v>18</v>
      </c>
      <c r="E14" s="10">
        <f>price!H11</f>
        <v>0</v>
      </c>
      <c r="F14" s="11" t="s">
        <v>124</v>
      </c>
      <c r="G14" s="14">
        <f>price!D11</f>
        <v>0</v>
      </c>
      <c r="H14" s="15">
        <f t="shared" si="0"/>
        <v>0</v>
      </c>
      <c r="I14" s="14">
        <f>price!E11</f>
        <v>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>
        <v>4</v>
      </c>
      <c r="B15" s="9" t="str">
        <f>price!B12</f>
        <v>ปางมะหัน</v>
      </c>
      <c r="C15" s="10">
        <f>price!F12</f>
        <v>0</v>
      </c>
      <c r="D15" s="11" t="s">
        <v>18</v>
      </c>
      <c r="E15" s="10">
        <f>price!H12</f>
        <v>0</v>
      </c>
      <c r="F15" s="11" t="s">
        <v>124</v>
      </c>
      <c r="G15" s="14">
        <f>price!D12</f>
        <v>400</v>
      </c>
      <c r="H15" s="15">
        <f t="shared" si="0"/>
        <v>0</v>
      </c>
      <c r="I15" s="14">
        <f>price!E12</f>
        <v>200</v>
      </c>
      <c r="J15" s="16">
        <f t="shared" si="1"/>
        <v>0</v>
      </c>
      <c r="K15" s="17">
        <f t="shared" si="2"/>
        <v>0</v>
      </c>
      <c r="L15" s="9"/>
    </row>
    <row r="16" spans="1:12" ht="20.100000000000001" customHeight="1">
      <c r="A16" s="9">
        <v>5</v>
      </c>
      <c r="B16" s="9" t="str">
        <f>price!B13</f>
        <v>บ้าน VIP</v>
      </c>
      <c r="C16" s="10">
        <f>price!F13</f>
        <v>0</v>
      </c>
      <c r="D16" s="11" t="s">
        <v>18</v>
      </c>
      <c r="E16" s="10">
        <f>price!H13</f>
        <v>0</v>
      </c>
      <c r="F16" s="11" t="s">
        <v>124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customHeight="1">
      <c r="A17" s="9">
        <v>6</v>
      </c>
      <c r="B17" s="9" t="str">
        <f>price!B14</f>
        <v>เกรทเทอร์แม่โขง</v>
      </c>
      <c r="C17" s="10">
        <f>price!F14</f>
        <v>0</v>
      </c>
      <c r="D17" s="11" t="s">
        <v>18</v>
      </c>
      <c r="E17" s="10">
        <f>price!H14</f>
        <v>0</v>
      </c>
      <c r="F17" s="11" t="s">
        <v>124</v>
      </c>
      <c r="G17" s="14">
        <f>price!D14</f>
        <v>0</v>
      </c>
      <c r="H17" s="15">
        <f t="shared" si="0"/>
        <v>0</v>
      </c>
      <c r="I17" s="14">
        <f>price!E14</f>
        <v>0</v>
      </c>
      <c r="J17" s="16">
        <f t="shared" si="1"/>
        <v>0</v>
      </c>
      <c r="K17" s="17">
        <f t="shared" si="2"/>
        <v>0</v>
      </c>
      <c r="L17" s="9"/>
    </row>
    <row r="18" spans="1:12" ht="20.100000000000001" customHeight="1">
      <c r="A18" s="9"/>
      <c r="B18" s="13" t="str">
        <f>price!B15</f>
        <v>ห้องเดี่ยว</v>
      </c>
      <c r="C18" s="10">
        <f>price!F15</f>
        <v>0</v>
      </c>
      <c r="D18" s="11" t="s">
        <v>18</v>
      </c>
      <c r="E18" s="10">
        <f>price!H15</f>
        <v>0</v>
      </c>
      <c r="F18" s="11" t="s">
        <v>124</v>
      </c>
      <c r="G18" s="14">
        <f>price!D15</f>
        <v>1000</v>
      </c>
      <c r="H18" s="15">
        <f t="shared" si="0"/>
        <v>0</v>
      </c>
      <c r="I18" s="14">
        <f>price!E15</f>
        <v>800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>
      <c r="A19" s="9"/>
      <c r="B19" s="13" t="str">
        <f>price!B16</f>
        <v>ห้องคู่</v>
      </c>
      <c r="C19" s="10">
        <f>price!F16</f>
        <v>0</v>
      </c>
      <c r="D19" s="11" t="s">
        <v>18</v>
      </c>
      <c r="E19" s="10">
        <f>price!H16</f>
        <v>0</v>
      </c>
      <c r="F19" s="11" t="s">
        <v>124</v>
      </c>
      <c r="G19" s="14">
        <f>price!D16</f>
        <v>1000</v>
      </c>
      <c r="H19" s="15">
        <f t="shared" si="0"/>
        <v>0</v>
      </c>
      <c r="I19" s="14">
        <f>price!E16</f>
        <v>900</v>
      </c>
      <c r="J19" s="16">
        <f t="shared" si="1"/>
        <v>0</v>
      </c>
      <c r="K19" s="17">
        <f t="shared" si="2"/>
        <v>0</v>
      </c>
      <c r="L19" s="9"/>
    </row>
    <row r="20" spans="1:12" ht="20.100000000000001" customHeight="1" thickBot="1">
      <c r="A20" s="18"/>
      <c r="B20" s="19" t="s">
        <v>28</v>
      </c>
      <c r="C20" s="81">
        <f>SUM(C8:C19)</f>
        <v>0</v>
      </c>
      <c r="D20" s="21" t="s">
        <v>18</v>
      </c>
      <c r="E20" s="81"/>
      <c r="F20" s="11"/>
      <c r="G20" s="83"/>
      <c r="H20" s="15">
        <f>SUM(H8:H19)</f>
        <v>0</v>
      </c>
      <c r="I20" s="85"/>
      <c r="J20" s="23">
        <f>SUM(J8:J19)</f>
        <v>0</v>
      </c>
      <c r="K20" s="23">
        <f t="shared" si="2"/>
        <v>0</v>
      </c>
      <c r="L20" s="9"/>
    </row>
    <row r="21" spans="1:12" ht="20.100000000000001" customHeight="1" thickTop="1">
      <c r="A21" s="25" t="s">
        <v>29</v>
      </c>
      <c r="B21" s="26"/>
      <c r="C21" s="26"/>
      <c r="D21" s="26"/>
      <c r="E21" s="26"/>
      <c r="F21" s="26"/>
      <c r="G21" s="82"/>
      <c r="H21" s="27"/>
      <c r="I21" s="84"/>
      <c r="J21" s="27"/>
      <c r="K21" s="27"/>
      <c r="L21" s="4"/>
    </row>
    <row r="22" spans="1:12" ht="20.100000000000001" customHeight="1">
      <c r="A22" s="9"/>
      <c r="B22" s="28" t="s">
        <v>7</v>
      </c>
      <c r="C22" s="28" t="s">
        <v>1</v>
      </c>
      <c r="D22" s="28" t="s">
        <v>9</v>
      </c>
      <c r="E22" s="28" t="s">
        <v>30</v>
      </c>
      <c r="F22" s="28" t="s">
        <v>9</v>
      </c>
      <c r="G22" s="8" t="s">
        <v>11</v>
      </c>
      <c r="H22" s="7" t="s">
        <v>12</v>
      </c>
      <c r="I22" s="7" t="s">
        <v>13</v>
      </c>
      <c r="J22" s="7" t="s">
        <v>14</v>
      </c>
      <c r="K22" s="7" t="s">
        <v>15</v>
      </c>
      <c r="L22" s="7" t="s">
        <v>16</v>
      </c>
    </row>
    <row r="23" spans="1:12" ht="20.100000000000001" customHeight="1">
      <c r="A23" s="9">
        <v>1</v>
      </c>
      <c r="B23" s="9" t="str">
        <f>price!B18</f>
        <v>อาหารดอยตุง</v>
      </c>
      <c r="C23" s="9"/>
      <c r="D23" s="9"/>
      <c r="E23" s="9"/>
      <c r="F23" s="9"/>
      <c r="G23" s="29"/>
      <c r="H23" s="11"/>
      <c r="I23" s="11"/>
      <c r="J23" s="11"/>
      <c r="K23" s="11"/>
      <c r="L23" s="9"/>
    </row>
    <row r="24" spans="1:12" ht="20.100000000000001" customHeight="1">
      <c r="A24" s="9"/>
      <c r="B24" s="13" t="str">
        <f>price!B19</f>
        <v>อาหารเช้า</v>
      </c>
      <c r="C24" s="10">
        <f>$B$3</f>
        <v>0</v>
      </c>
      <c r="D24" s="11" t="s">
        <v>3</v>
      </c>
      <c r="E24" s="10">
        <f>price!H19</f>
        <v>0</v>
      </c>
      <c r="F24" s="11" t="s">
        <v>32</v>
      </c>
      <c r="G24" s="36">
        <f>price!D19</f>
        <v>0</v>
      </c>
      <c r="H24" s="16">
        <f>G24*C24*E24</f>
        <v>0</v>
      </c>
      <c r="I24" s="106">
        <f>price!E19</f>
        <v>250</v>
      </c>
      <c r="J24" s="16">
        <f>I24*C24*E24</f>
        <v>0</v>
      </c>
      <c r="K24" s="17">
        <f>H24-J24</f>
        <v>0</v>
      </c>
      <c r="L24" s="9"/>
    </row>
    <row r="25" spans="1:12" ht="20.100000000000001" customHeight="1">
      <c r="A25" s="9"/>
      <c r="B25" s="13" t="str">
        <f>price!B20</f>
        <v>อาหารกลางวัน</v>
      </c>
      <c r="C25" s="10">
        <f t="shared" ref="C25:C57" si="6">$B$3</f>
        <v>0</v>
      </c>
      <c r="D25" s="11" t="s">
        <v>3</v>
      </c>
      <c r="E25" s="10">
        <f>price!H20</f>
        <v>0</v>
      </c>
      <c r="F25" s="11" t="s">
        <v>32</v>
      </c>
      <c r="G25" s="36">
        <f>price!D20</f>
        <v>180</v>
      </c>
      <c r="H25" s="16">
        <f t="shared" ref="H25:H52" si="7">G25*C25*E25</f>
        <v>0</v>
      </c>
      <c r="I25" s="106">
        <f>price!E20</f>
        <v>180</v>
      </c>
      <c r="J25" s="16">
        <f t="shared" ref="J25:J52" si="8">I25*C25*E25</f>
        <v>0</v>
      </c>
      <c r="K25" s="17">
        <f t="shared" ref="K25:K26" si="9">H25-J25</f>
        <v>0</v>
      </c>
      <c r="L25" s="9"/>
    </row>
    <row r="26" spans="1:12" ht="20.100000000000001" customHeight="1">
      <c r="A26" s="9"/>
      <c r="B26" s="13" t="str">
        <f>price!B21</f>
        <v>อาหารเย็น</v>
      </c>
      <c r="C26" s="10">
        <f t="shared" si="6"/>
        <v>0</v>
      </c>
      <c r="D26" s="11" t="s">
        <v>3</v>
      </c>
      <c r="E26" s="10">
        <f>price!H21</f>
        <v>0</v>
      </c>
      <c r="F26" s="11" t="s">
        <v>32</v>
      </c>
      <c r="G26" s="36">
        <f>price!D21</f>
        <v>200</v>
      </c>
      <c r="H26" s="16">
        <f t="shared" si="7"/>
        <v>0</v>
      </c>
      <c r="I26" s="106">
        <f>price!E21</f>
        <v>200</v>
      </c>
      <c r="J26" s="16">
        <f t="shared" si="8"/>
        <v>0</v>
      </c>
      <c r="K26" s="17">
        <f t="shared" si="9"/>
        <v>0</v>
      </c>
      <c r="L26" s="9"/>
    </row>
    <row r="27" spans="1:12" ht="20.100000000000001" customHeight="1">
      <c r="A27" s="9">
        <v>2</v>
      </c>
      <c r="B27" s="9" t="str">
        <f>price!B22</f>
        <v>อาหารว่างดอยตุง</v>
      </c>
      <c r="C27" s="10"/>
      <c r="D27" s="11"/>
      <c r="E27" s="10"/>
      <c r="F27" s="11"/>
      <c r="G27" s="36"/>
      <c r="H27" s="16"/>
      <c r="I27" s="106"/>
      <c r="J27" s="16"/>
      <c r="K27" s="17"/>
      <c r="L27" s="9"/>
    </row>
    <row r="28" spans="1:12" ht="20.100000000000001" customHeight="1">
      <c r="A28" s="9"/>
      <c r="B28" s="13" t="str">
        <f>price!B23</f>
        <v>ช่วงเช้า</v>
      </c>
      <c r="C28" s="10">
        <f t="shared" si="6"/>
        <v>0</v>
      </c>
      <c r="D28" s="11" t="s">
        <v>3</v>
      </c>
      <c r="E28" s="10">
        <f>price!H23</f>
        <v>0</v>
      </c>
      <c r="F28" s="11" t="s">
        <v>32</v>
      </c>
      <c r="G28" s="36">
        <f>price!D23</f>
        <v>100</v>
      </c>
      <c r="H28" s="16">
        <f t="shared" si="7"/>
        <v>0</v>
      </c>
      <c r="I28" s="106">
        <f>price!E23</f>
        <v>100</v>
      </c>
      <c r="J28" s="16">
        <f t="shared" si="8"/>
        <v>0</v>
      </c>
      <c r="K28" s="17">
        <f t="shared" ref="K28:K30" si="10">H28-J28</f>
        <v>0</v>
      </c>
      <c r="L28" s="9"/>
    </row>
    <row r="29" spans="1:12" ht="20.100000000000001" customHeight="1">
      <c r="A29" s="9"/>
      <c r="B29" s="13" t="str">
        <f>price!B24</f>
        <v>ช่วงบ่าย</v>
      </c>
      <c r="C29" s="10">
        <f t="shared" si="6"/>
        <v>0</v>
      </c>
      <c r="D29" s="11" t="s">
        <v>3</v>
      </c>
      <c r="E29" s="10">
        <f>price!H24</f>
        <v>0</v>
      </c>
      <c r="F29" s="11" t="s">
        <v>32</v>
      </c>
      <c r="G29" s="36">
        <f>price!D24</f>
        <v>100</v>
      </c>
      <c r="H29" s="16">
        <f t="shared" si="7"/>
        <v>0</v>
      </c>
      <c r="I29" s="106">
        <f>price!E24</f>
        <v>100</v>
      </c>
      <c r="J29" s="16">
        <f t="shared" si="8"/>
        <v>0</v>
      </c>
      <c r="K29" s="17">
        <f t="shared" si="10"/>
        <v>0</v>
      </c>
      <c r="L29" s="9"/>
    </row>
    <row r="30" spans="1:12" ht="20.100000000000001" customHeight="1">
      <c r="A30" s="9"/>
      <c r="B30" s="13" t="str">
        <f>price!B25</f>
        <v>ช่วงดึก</v>
      </c>
      <c r="C30" s="10">
        <f t="shared" si="6"/>
        <v>0</v>
      </c>
      <c r="D30" s="11" t="s">
        <v>3</v>
      </c>
      <c r="E30" s="10">
        <f>price!H25</f>
        <v>0</v>
      </c>
      <c r="F30" s="11" t="s">
        <v>32</v>
      </c>
      <c r="G30" s="36">
        <f>price!D25</f>
        <v>0</v>
      </c>
      <c r="H30" s="16">
        <f t="shared" si="7"/>
        <v>0</v>
      </c>
      <c r="I30" s="106">
        <f>price!E25</f>
        <v>0</v>
      </c>
      <c r="J30" s="16">
        <f t="shared" si="8"/>
        <v>0</v>
      </c>
      <c r="K30" s="17">
        <f t="shared" si="10"/>
        <v>0</v>
      </c>
      <c r="L30" s="9"/>
    </row>
    <row r="31" spans="1:12" ht="20.100000000000001" customHeight="1">
      <c r="A31" s="9">
        <v>3</v>
      </c>
      <c r="B31" s="9" t="str">
        <f>price!B26</f>
        <v>อาหารปางมะหัน</v>
      </c>
      <c r="C31" s="10"/>
      <c r="D31" s="11"/>
      <c r="E31" s="10"/>
      <c r="F31" s="11"/>
      <c r="G31" s="36"/>
      <c r="H31" s="16"/>
      <c r="I31" s="106"/>
      <c r="J31" s="16"/>
      <c r="K31" s="17"/>
      <c r="L31" s="9"/>
    </row>
    <row r="32" spans="1:12" ht="20.100000000000001" customHeight="1">
      <c r="A32" s="9"/>
      <c r="B32" s="13" t="str">
        <f>price!B27</f>
        <v>อาหารเช้า</v>
      </c>
      <c r="C32" s="10">
        <f t="shared" si="6"/>
        <v>0</v>
      </c>
      <c r="D32" s="11" t="s">
        <v>3</v>
      </c>
      <c r="E32" s="10">
        <f>price!H27</f>
        <v>0</v>
      </c>
      <c r="F32" s="11" t="s">
        <v>32</v>
      </c>
      <c r="G32" s="36">
        <f>price!D27</f>
        <v>100</v>
      </c>
      <c r="H32" s="16">
        <f t="shared" si="7"/>
        <v>0</v>
      </c>
      <c r="I32" s="106">
        <f>price!E27</f>
        <v>100</v>
      </c>
      <c r="J32" s="16">
        <f t="shared" si="8"/>
        <v>0</v>
      </c>
      <c r="K32" s="17">
        <f t="shared" ref="K32:K34" si="11">H32-J32</f>
        <v>0</v>
      </c>
      <c r="L32" s="9"/>
    </row>
    <row r="33" spans="1:12" ht="20.100000000000001" customHeight="1">
      <c r="A33" s="9"/>
      <c r="B33" s="13" t="str">
        <f>price!B28</f>
        <v>อาหารกลางวัน</v>
      </c>
      <c r="C33" s="10">
        <f t="shared" si="6"/>
        <v>0</v>
      </c>
      <c r="D33" s="11" t="s">
        <v>3</v>
      </c>
      <c r="E33" s="10">
        <f>price!H28</f>
        <v>0</v>
      </c>
      <c r="F33" s="11" t="s">
        <v>32</v>
      </c>
      <c r="G33" s="36">
        <f>price!D28</f>
        <v>150</v>
      </c>
      <c r="H33" s="16">
        <f t="shared" si="7"/>
        <v>0</v>
      </c>
      <c r="I33" s="106">
        <f>price!E28</f>
        <v>150</v>
      </c>
      <c r="J33" s="16">
        <f t="shared" si="8"/>
        <v>0</v>
      </c>
      <c r="K33" s="17">
        <f t="shared" si="11"/>
        <v>0</v>
      </c>
      <c r="L33" s="7"/>
    </row>
    <row r="34" spans="1:12" ht="20.100000000000001" customHeight="1">
      <c r="A34" s="9"/>
      <c r="B34" s="13" t="str">
        <f>price!B29</f>
        <v>อาหารเย็น</v>
      </c>
      <c r="C34" s="10">
        <f t="shared" si="6"/>
        <v>0</v>
      </c>
      <c r="D34" s="11" t="s">
        <v>3</v>
      </c>
      <c r="E34" s="10">
        <f>price!H29</f>
        <v>0</v>
      </c>
      <c r="F34" s="11" t="s">
        <v>32</v>
      </c>
      <c r="G34" s="36">
        <f>price!D29</f>
        <v>150</v>
      </c>
      <c r="H34" s="16">
        <f t="shared" si="7"/>
        <v>0</v>
      </c>
      <c r="I34" s="106">
        <f>price!E29</f>
        <v>150</v>
      </c>
      <c r="J34" s="16">
        <f t="shared" si="8"/>
        <v>0</v>
      </c>
      <c r="K34" s="17">
        <f t="shared" si="11"/>
        <v>0</v>
      </c>
      <c r="L34" s="9"/>
    </row>
    <row r="35" spans="1:12" ht="20.100000000000001" customHeight="1">
      <c r="A35" s="9">
        <v>4</v>
      </c>
      <c r="B35" s="9" t="str">
        <f>price!B30</f>
        <v>อาหารว่างปางมะหัน</v>
      </c>
      <c r="C35" s="10"/>
      <c r="D35" s="11"/>
      <c r="E35" s="10"/>
      <c r="F35" s="11"/>
      <c r="G35" s="36"/>
      <c r="H35" s="16"/>
      <c r="I35" s="106"/>
      <c r="J35" s="16"/>
      <c r="K35" s="17"/>
      <c r="L35" s="9"/>
    </row>
    <row r="36" spans="1:12" ht="20.100000000000001" customHeight="1">
      <c r="A36" s="9"/>
      <c r="B36" s="13" t="str">
        <f>price!B31</f>
        <v>ช่วงเช้า</v>
      </c>
      <c r="C36" s="10">
        <f t="shared" si="6"/>
        <v>0</v>
      </c>
      <c r="D36" s="11" t="s">
        <v>3</v>
      </c>
      <c r="E36" s="10">
        <f>price!H31</f>
        <v>0</v>
      </c>
      <c r="F36" s="11" t="s">
        <v>32</v>
      </c>
      <c r="G36" s="36">
        <f>price!D31</f>
        <v>80</v>
      </c>
      <c r="H36" s="16">
        <f t="shared" si="7"/>
        <v>0</v>
      </c>
      <c r="I36" s="106">
        <f>price!E31</f>
        <v>80</v>
      </c>
      <c r="J36" s="16">
        <f t="shared" si="8"/>
        <v>0</v>
      </c>
      <c r="K36" s="17">
        <f t="shared" ref="K36:K38" si="12">H36-J36</f>
        <v>0</v>
      </c>
      <c r="L36" s="9"/>
    </row>
    <row r="37" spans="1:12" ht="20.100000000000001" customHeight="1">
      <c r="A37" s="9"/>
      <c r="B37" s="13" t="str">
        <f>price!B32</f>
        <v>ช่วงบ่าย</v>
      </c>
      <c r="C37" s="10">
        <f t="shared" si="6"/>
        <v>0</v>
      </c>
      <c r="D37" s="11" t="s">
        <v>3</v>
      </c>
      <c r="E37" s="10">
        <f>price!H32</f>
        <v>0</v>
      </c>
      <c r="F37" s="11" t="s">
        <v>32</v>
      </c>
      <c r="G37" s="36">
        <f>price!D32</f>
        <v>80</v>
      </c>
      <c r="H37" s="16">
        <f t="shared" si="7"/>
        <v>0</v>
      </c>
      <c r="I37" s="106">
        <f>price!E32</f>
        <v>80</v>
      </c>
      <c r="J37" s="16">
        <f t="shared" si="8"/>
        <v>0</v>
      </c>
      <c r="K37" s="17">
        <f t="shared" si="12"/>
        <v>0</v>
      </c>
      <c r="L37" s="9"/>
    </row>
    <row r="38" spans="1:12" ht="20.100000000000001" customHeight="1">
      <c r="A38" s="9"/>
      <c r="B38" s="13" t="str">
        <f>price!B33</f>
        <v>ช่วงดึก</v>
      </c>
      <c r="C38" s="10">
        <f t="shared" si="6"/>
        <v>0</v>
      </c>
      <c r="D38" s="11" t="s">
        <v>3</v>
      </c>
      <c r="E38" s="10">
        <f>price!H33</f>
        <v>0</v>
      </c>
      <c r="F38" s="11" t="s">
        <v>32</v>
      </c>
      <c r="G38" s="36">
        <f>price!D33</f>
        <v>0</v>
      </c>
      <c r="H38" s="16">
        <f t="shared" si="7"/>
        <v>0</v>
      </c>
      <c r="I38" s="106">
        <f>price!E33</f>
        <v>0</v>
      </c>
      <c r="J38" s="16">
        <f t="shared" si="8"/>
        <v>0</v>
      </c>
      <c r="K38" s="17">
        <f t="shared" si="12"/>
        <v>0</v>
      </c>
      <c r="L38" s="9"/>
    </row>
    <row r="39" spans="1:12" ht="20.100000000000001" customHeight="1">
      <c r="A39" s="9">
        <v>5</v>
      </c>
      <c r="B39" s="9" t="str">
        <f>price!B34</f>
        <v>อาหารไร่แม่ฟ้าหลวง</v>
      </c>
      <c r="C39" s="10"/>
      <c r="D39" s="11"/>
      <c r="E39" s="10"/>
      <c r="F39" s="11"/>
      <c r="G39" s="36"/>
      <c r="H39" s="16"/>
      <c r="I39" s="106"/>
      <c r="J39" s="16"/>
      <c r="K39" s="17"/>
      <c r="L39" s="9"/>
    </row>
    <row r="40" spans="1:12" ht="20.100000000000001" customHeight="1">
      <c r="A40" s="9"/>
      <c r="B40" s="13" t="str">
        <f>price!B35</f>
        <v>อาหารกลางวัน</v>
      </c>
      <c r="C40" s="10">
        <f t="shared" si="6"/>
        <v>0</v>
      </c>
      <c r="D40" s="11" t="s">
        <v>3</v>
      </c>
      <c r="E40" s="10">
        <f>price!H35</f>
        <v>0</v>
      </c>
      <c r="F40" s="11" t="s">
        <v>32</v>
      </c>
      <c r="G40" s="36">
        <f>price!D35</f>
        <v>0</v>
      </c>
      <c r="H40" s="16">
        <f t="shared" si="7"/>
        <v>0</v>
      </c>
      <c r="I40" s="106">
        <f>price!E35</f>
        <v>0</v>
      </c>
      <c r="J40" s="16">
        <f t="shared" si="8"/>
        <v>0</v>
      </c>
      <c r="K40" s="17">
        <f t="shared" ref="K40:K45" si="13">H40-J40</f>
        <v>0</v>
      </c>
      <c r="L40" s="9"/>
    </row>
    <row r="41" spans="1:12" ht="20.100000000000001" customHeight="1">
      <c r="A41" s="9"/>
      <c r="B41" s="13" t="str">
        <f>price!B36</f>
        <v>อาหารเย็น</v>
      </c>
      <c r="C41" s="10">
        <f t="shared" si="6"/>
        <v>0</v>
      </c>
      <c r="D41" s="11" t="s">
        <v>3</v>
      </c>
      <c r="E41" s="10">
        <f>price!H36</f>
        <v>0</v>
      </c>
      <c r="F41" s="11" t="s">
        <v>32</v>
      </c>
      <c r="G41" s="36">
        <f>price!D36</f>
        <v>0</v>
      </c>
      <c r="H41" s="16">
        <f t="shared" si="7"/>
        <v>0</v>
      </c>
      <c r="I41" s="106">
        <f>price!E36</f>
        <v>0</v>
      </c>
      <c r="J41" s="16">
        <f t="shared" si="8"/>
        <v>0</v>
      </c>
      <c r="K41" s="17">
        <f t="shared" si="13"/>
        <v>0</v>
      </c>
      <c r="L41" s="9"/>
    </row>
    <row r="42" spans="1:12" ht="20.100000000000001" customHeight="1">
      <c r="A42" s="9"/>
      <c r="B42" s="13" t="str">
        <f>price!B37</f>
        <v>ล้านนาดินเนอร์</v>
      </c>
      <c r="C42" s="10">
        <f t="shared" si="6"/>
        <v>0</v>
      </c>
      <c r="D42" s="11" t="s">
        <v>3</v>
      </c>
      <c r="E42" s="10">
        <f>price!H37</f>
        <v>0</v>
      </c>
      <c r="F42" s="11" t="s">
        <v>32</v>
      </c>
      <c r="G42" s="36">
        <f>price!D37</f>
        <v>0</v>
      </c>
      <c r="H42" s="16">
        <f t="shared" si="7"/>
        <v>0</v>
      </c>
      <c r="I42" s="106">
        <f>price!E37</f>
        <v>0</v>
      </c>
      <c r="J42" s="16">
        <f t="shared" si="8"/>
        <v>0</v>
      </c>
      <c r="K42" s="17">
        <f t="shared" si="13"/>
        <v>0</v>
      </c>
      <c r="L42" s="9"/>
    </row>
    <row r="43" spans="1:12" ht="20.100000000000001" customHeight="1">
      <c r="A43" s="9"/>
      <c r="B43" s="13" t="str">
        <f>price!B38</f>
        <v>กาดหมั้ว</v>
      </c>
      <c r="C43" s="10">
        <f t="shared" si="6"/>
        <v>0</v>
      </c>
      <c r="D43" s="11" t="s">
        <v>3</v>
      </c>
      <c r="E43" s="10">
        <f>price!H38</f>
        <v>0</v>
      </c>
      <c r="F43" s="11" t="s">
        <v>32</v>
      </c>
      <c r="G43" s="36">
        <f>price!D38</f>
        <v>0</v>
      </c>
      <c r="H43" s="16">
        <f t="shared" si="7"/>
        <v>0</v>
      </c>
      <c r="I43" s="106">
        <f>price!E38</f>
        <v>0</v>
      </c>
      <c r="J43" s="16">
        <f t="shared" si="8"/>
        <v>0</v>
      </c>
      <c r="K43" s="17">
        <f t="shared" si="13"/>
        <v>0</v>
      </c>
      <c r="L43" s="9"/>
    </row>
    <row r="44" spans="1:12" ht="20.100000000000001" customHeight="1">
      <c r="A44" s="9"/>
      <c r="B44" s="13" t="str">
        <f>price!B39</f>
        <v>อาหารว่างช่วงเช้า</v>
      </c>
      <c r="C44" s="10">
        <f t="shared" si="6"/>
        <v>0</v>
      </c>
      <c r="D44" s="11" t="s">
        <v>3</v>
      </c>
      <c r="E44" s="10">
        <f>price!H39</f>
        <v>0</v>
      </c>
      <c r="F44" s="11" t="s">
        <v>32</v>
      </c>
      <c r="G44" s="36">
        <f>price!D39</f>
        <v>0</v>
      </c>
      <c r="H44" s="16">
        <f t="shared" si="7"/>
        <v>0</v>
      </c>
      <c r="I44" s="106">
        <f>price!E39</f>
        <v>0</v>
      </c>
      <c r="J44" s="16">
        <f t="shared" si="8"/>
        <v>0</v>
      </c>
      <c r="K44" s="17">
        <f t="shared" si="13"/>
        <v>0</v>
      </c>
      <c r="L44" s="7"/>
    </row>
    <row r="45" spans="1:12" ht="20.100000000000001" customHeight="1">
      <c r="A45" s="9"/>
      <c r="B45" s="13" t="str">
        <f>price!B40</f>
        <v>อาหารว่างช่วงกลางวัน</v>
      </c>
      <c r="C45" s="10">
        <f t="shared" si="6"/>
        <v>0</v>
      </c>
      <c r="D45" s="11" t="s">
        <v>3</v>
      </c>
      <c r="E45" s="10">
        <f>price!H40</f>
        <v>0</v>
      </c>
      <c r="F45" s="11" t="s">
        <v>32</v>
      </c>
      <c r="G45" s="36">
        <f>price!D40</f>
        <v>0</v>
      </c>
      <c r="H45" s="16">
        <f t="shared" si="7"/>
        <v>0</v>
      </c>
      <c r="I45" s="106">
        <f>price!E40</f>
        <v>0</v>
      </c>
      <c r="J45" s="16">
        <f t="shared" si="8"/>
        <v>0</v>
      </c>
      <c r="K45" s="17">
        <f t="shared" si="13"/>
        <v>0</v>
      </c>
      <c r="L45" s="9"/>
    </row>
    <row r="46" spans="1:12" ht="20.100000000000001" customHeight="1">
      <c r="A46" s="9">
        <v>6</v>
      </c>
      <c r="B46" s="9" t="str">
        <f>price!B41</f>
        <v>อาหารเกรทเธอร์ แม่โขง ลอด์จ</v>
      </c>
      <c r="C46" s="10"/>
      <c r="D46" s="11"/>
      <c r="E46" s="10"/>
      <c r="F46" s="11"/>
      <c r="G46" s="36"/>
      <c r="H46" s="16"/>
      <c r="I46" s="106"/>
      <c r="J46" s="16"/>
      <c r="K46" s="17"/>
      <c r="L46" s="9"/>
    </row>
    <row r="47" spans="1:12" ht="20.100000000000001" customHeight="1">
      <c r="A47" s="9"/>
      <c r="B47" s="13" t="str">
        <f>price!B42</f>
        <v>อาหารเช้า</v>
      </c>
      <c r="C47" s="10">
        <f t="shared" si="6"/>
        <v>0</v>
      </c>
      <c r="D47" s="11" t="s">
        <v>3</v>
      </c>
      <c r="E47" s="10">
        <f>price!H42</f>
        <v>0</v>
      </c>
      <c r="F47" s="11" t="s">
        <v>32</v>
      </c>
      <c r="G47" s="36">
        <f>price!D42</f>
        <v>0</v>
      </c>
      <c r="H47" s="16">
        <f t="shared" si="7"/>
        <v>0</v>
      </c>
      <c r="I47" s="106">
        <f>price!E42</f>
        <v>0</v>
      </c>
      <c r="J47" s="16">
        <f t="shared" si="8"/>
        <v>0</v>
      </c>
      <c r="K47" s="17">
        <f t="shared" ref="K47:K52" si="14">H47-J47</f>
        <v>0</v>
      </c>
      <c r="L47" s="9"/>
    </row>
    <row r="48" spans="1:12" ht="20.100000000000001" customHeight="1">
      <c r="A48" s="9"/>
      <c r="B48" s="13" t="str">
        <f>price!B43</f>
        <v>อาหารกลางวัน</v>
      </c>
      <c r="C48" s="10">
        <f t="shared" si="6"/>
        <v>0</v>
      </c>
      <c r="D48" s="11" t="s">
        <v>3</v>
      </c>
      <c r="E48" s="10">
        <f>price!H43</f>
        <v>0</v>
      </c>
      <c r="F48" s="11" t="s">
        <v>32</v>
      </c>
      <c r="G48" s="36">
        <f>price!D43</f>
        <v>0</v>
      </c>
      <c r="H48" s="16">
        <f t="shared" si="7"/>
        <v>0</v>
      </c>
      <c r="I48" s="106">
        <f>price!E43</f>
        <v>0</v>
      </c>
      <c r="J48" s="16">
        <f t="shared" si="8"/>
        <v>0</v>
      </c>
      <c r="K48" s="17">
        <f t="shared" si="14"/>
        <v>0</v>
      </c>
      <c r="L48" s="9"/>
    </row>
    <row r="49" spans="1:13" ht="20.100000000000001" customHeight="1">
      <c r="A49" s="9"/>
      <c r="B49" s="13" t="str">
        <f>price!B44</f>
        <v>อาหารเย็น</v>
      </c>
      <c r="C49" s="10">
        <f t="shared" si="6"/>
        <v>0</v>
      </c>
      <c r="D49" s="11" t="s">
        <v>3</v>
      </c>
      <c r="E49" s="10">
        <f>price!H44</f>
        <v>0</v>
      </c>
      <c r="F49" s="11" t="s">
        <v>32</v>
      </c>
      <c r="G49" s="36">
        <f>price!D44</f>
        <v>0</v>
      </c>
      <c r="H49" s="16">
        <f t="shared" si="7"/>
        <v>0</v>
      </c>
      <c r="I49" s="106">
        <f>price!E44</f>
        <v>0</v>
      </c>
      <c r="J49" s="16">
        <f t="shared" si="8"/>
        <v>0</v>
      </c>
      <c r="K49" s="17">
        <f t="shared" si="14"/>
        <v>0</v>
      </c>
      <c r="L49" s="9"/>
    </row>
    <row r="50" spans="1:13" ht="20.100000000000001" customHeight="1">
      <c r="A50" s="9">
        <v>7</v>
      </c>
      <c r="B50" s="9" t="str">
        <f>price!B45</f>
        <v>อาหารว่างเกรทเธอร์ แม่โขง ลอด์จ</v>
      </c>
      <c r="C50" s="10">
        <f t="shared" si="6"/>
        <v>0</v>
      </c>
      <c r="D50" s="11" t="s">
        <v>3</v>
      </c>
      <c r="E50" s="10">
        <f>price!H45</f>
        <v>0</v>
      </c>
      <c r="F50" s="11" t="s">
        <v>32</v>
      </c>
      <c r="G50" s="36">
        <f>price!D45</f>
        <v>0</v>
      </c>
      <c r="H50" s="16">
        <f t="shared" si="7"/>
        <v>0</v>
      </c>
      <c r="I50" s="106">
        <f>price!E45</f>
        <v>0</v>
      </c>
      <c r="J50" s="16">
        <f t="shared" si="8"/>
        <v>0</v>
      </c>
      <c r="K50" s="17">
        <f t="shared" si="14"/>
        <v>0</v>
      </c>
      <c r="L50" s="9"/>
    </row>
    <row r="51" spans="1:13" ht="20.100000000000001" customHeight="1">
      <c r="A51" s="9"/>
      <c r="B51" s="13" t="str">
        <f>price!B46</f>
        <v>ช่วงเช้า</v>
      </c>
      <c r="C51" s="10">
        <f t="shared" si="6"/>
        <v>0</v>
      </c>
      <c r="D51" s="11" t="s">
        <v>3</v>
      </c>
      <c r="E51" s="10">
        <f>price!H46</f>
        <v>0</v>
      </c>
      <c r="F51" s="11" t="s">
        <v>32</v>
      </c>
      <c r="G51" s="36">
        <f>price!D46</f>
        <v>0</v>
      </c>
      <c r="H51" s="16">
        <f t="shared" si="7"/>
        <v>0</v>
      </c>
      <c r="I51" s="106">
        <f>price!E46</f>
        <v>0</v>
      </c>
      <c r="J51" s="16">
        <f t="shared" si="8"/>
        <v>0</v>
      </c>
      <c r="K51" s="17">
        <f t="shared" si="14"/>
        <v>0</v>
      </c>
      <c r="L51" s="9"/>
    </row>
    <row r="52" spans="1:13" ht="20.100000000000001" customHeight="1">
      <c r="A52" s="9"/>
      <c r="B52" s="13" t="str">
        <f>price!B47</f>
        <v>ช่วงบ่าย</v>
      </c>
      <c r="C52" s="10">
        <f t="shared" si="6"/>
        <v>0</v>
      </c>
      <c r="D52" s="11" t="s">
        <v>3</v>
      </c>
      <c r="E52" s="10">
        <f>price!H47</f>
        <v>0</v>
      </c>
      <c r="F52" s="11" t="s">
        <v>32</v>
      </c>
      <c r="G52" s="36">
        <f>price!D47</f>
        <v>0</v>
      </c>
      <c r="H52" s="16">
        <f t="shared" si="7"/>
        <v>0</v>
      </c>
      <c r="I52" s="106">
        <f>price!E47</f>
        <v>0</v>
      </c>
      <c r="J52" s="16">
        <f t="shared" si="8"/>
        <v>0</v>
      </c>
      <c r="K52" s="17">
        <f t="shared" si="14"/>
        <v>0</v>
      </c>
      <c r="L52" s="9"/>
    </row>
    <row r="53" spans="1:13" ht="20.100000000000001" customHeight="1">
      <c r="A53" s="18"/>
      <c r="B53" s="13" t="str">
        <f>price!B48</f>
        <v>ช่วงดึก</v>
      </c>
      <c r="C53" s="10">
        <f t="shared" si="6"/>
        <v>0</v>
      </c>
      <c r="D53" s="11" t="s">
        <v>3</v>
      </c>
      <c r="E53" s="10">
        <f>price!H48</f>
        <v>0</v>
      </c>
      <c r="F53" s="11" t="s">
        <v>32</v>
      </c>
      <c r="G53" s="36">
        <f>price!D48</f>
        <v>0</v>
      </c>
      <c r="H53" s="16">
        <f t="shared" ref="H53:H57" si="15">G53*C53*E53</f>
        <v>0</v>
      </c>
      <c r="I53" s="106">
        <f>price!E48</f>
        <v>0</v>
      </c>
      <c r="J53" s="16">
        <f t="shared" ref="J53:J57" si="16">I53*C53*E53</f>
        <v>0</v>
      </c>
      <c r="K53" s="17">
        <f t="shared" ref="K53:K57" si="17">H53-J53</f>
        <v>0</v>
      </c>
      <c r="L53" s="9"/>
    </row>
    <row r="54" spans="1:13" ht="20.100000000000001" customHeight="1">
      <c r="A54" s="18">
        <v>8</v>
      </c>
      <c r="B54" s="9" t="str">
        <f>price!B49</f>
        <v>อาหารร้านข้างนอก</v>
      </c>
      <c r="C54" s="10">
        <f t="shared" si="6"/>
        <v>0</v>
      </c>
      <c r="D54" s="11" t="s">
        <v>3</v>
      </c>
      <c r="E54" s="10">
        <f>price!H49</f>
        <v>0</v>
      </c>
      <c r="F54" s="11" t="s">
        <v>32</v>
      </c>
      <c r="G54" s="36">
        <f>price!D49</f>
        <v>0</v>
      </c>
      <c r="H54" s="16">
        <f t="shared" si="15"/>
        <v>0</v>
      </c>
      <c r="I54" s="106">
        <f>price!E49</f>
        <v>0</v>
      </c>
      <c r="J54" s="16">
        <f t="shared" si="16"/>
        <v>0</v>
      </c>
      <c r="K54" s="17">
        <f t="shared" si="17"/>
        <v>0</v>
      </c>
      <c r="L54" s="9"/>
    </row>
    <row r="55" spans="1:13" ht="20.100000000000001" customHeight="1">
      <c r="A55" s="18"/>
      <c r="B55" s="13" t="str">
        <f>price!B50</f>
        <v>อาหารเช้า</v>
      </c>
      <c r="C55" s="10">
        <f t="shared" si="6"/>
        <v>0</v>
      </c>
      <c r="D55" s="11" t="s">
        <v>3</v>
      </c>
      <c r="E55" s="10">
        <f>price!H50</f>
        <v>0</v>
      </c>
      <c r="F55" s="11" t="s">
        <v>32</v>
      </c>
      <c r="G55" s="36">
        <f>price!D50</f>
        <v>0</v>
      </c>
      <c r="H55" s="16">
        <f t="shared" si="15"/>
        <v>0</v>
      </c>
      <c r="I55" s="106">
        <f>price!E50</f>
        <v>0</v>
      </c>
      <c r="J55" s="16">
        <f t="shared" si="16"/>
        <v>0</v>
      </c>
      <c r="K55" s="17">
        <f t="shared" si="17"/>
        <v>0</v>
      </c>
      <c r="L55" s="9"/>
    </row>
    <row r="56" spans="1:13" ht="20.100000000000001" customHeight="1">
      <c r="A56" s="18"/>
      <c r="B56" s="13" t="str">
        <f>price!B51</f>
        <v>อาหารกลางวัน</v>
      </c>
      <c r="C56" s="10">
        <f t="shared" si="6"/>
        <v>0</v>
      </c>
      <c r="D56" s="11" t="s">
        <v>3</v>
      </c>
      <c r="E56" s="10">
        <f>price!H51</f>
        <v>0</v>
      </c>
      <c r="F56" s="11" t="s">
        <v>32</v>
      </c>
      <c r="G56" s="36">
        <f>price!D51</f>
        <v>0</v>
      </c>
      <c r="H56" s="16">
        <f t="shared" si="15"/>
        <v>0</v>
      </c>
      <c r="I56" s="106">
        <f>price!E51</f>
        <v>0</v>
      </c>
      <c r="J56" s="16">
        <f t="shared" si="16"/>
        <v>0</v>
      </c>
      <c r="K56" s="17">
        <f t="shared" si="17"/>
        <v>0</v>
      </c>
      <c r="L56" s="9"/>
    </row>
    <row r="57" spans="1:13" ht="20.100000000000001" customHeight="1">
      <c r="A57" s="18"/>
      <c r="B57" s="13" t="str">
        <f>price!B52</f>
        <v>อาหารเย็น</v>
      </c>
      <c r="C57" s="10">
        <f t="shared" si="6"/>
        <v>0</v>
      </c>
      <c r="D57" s="11" t="s">
        <v>3</v>
      </c>
      <c r="E57" s="10">
        <f>price!H52</f>
        <v>0</v>
      </c>
      <c r="F57" s="11" t="s">
        <v>32</v>
      </c>
      <c r="G57" s="36">
        <f>price!D52</f>
        <v>0</v>
      </c>
      <c r="H57" s="16">
        <f t="shared" si="15"/>
        <v>0</v>
      </c>
      <c r="I57" s="106">
        <f>price!E52</f>
        <v>0</v>
      </c>
      <c r="J57" s="16">
        <f t="shared" si="16"/>
        <v>0</v>
      </c>
      <c r="K57" s="17">
        <f t="shared" si="17"/>
        <v>0</v>
      </c>
      <c r="L57" s="9"/>
    </row>
    <row r="58" spans="1:13" ht="20.100000000000001" customHeight="1" thickBot="1">
      <c r="A58" s="18"/>
      <c r="B58" s="19" t="s">
        <v>28</v>
      </c>
      <c r="C58" s="20"/>
      <c r="D58" s="21"/>
      <c r="E58" s="20"/>
      <c r="F58" s="21"/>
      <c r="G58" s="30"/>
      <c r="H58" s="23">
        <f>SUM(H24:H57)</f>
        <v>0</v>
      </c>
      <c r="I58" s="31"/>
      <c r="J58" s="23">
        <f>SUM(J24:J57)</f>
        <v>0</v>
      </c>
      <c r="K58" s="23">
        <f>SUM(K24:K57)</f>
        <v>0</v>
      </c>
      <c r="L58" s="24"/>
    </row>
    <row r="59" spans="1:13" ht="20.100000000000001" customHeight="1" thickTop="1">
      <c r="A59" s="87" t="s">
        <v>44</v>
      </c>
      <c r="B59" s="84"/>
      <c r="C59" s="84"/>
      <c r="D59" s="84"/>
      <c r="E59" s="84"/>
      <c r="F59" s="84"/>
      <c r="G59" s="3"/>
      <c r="H59" s="27"/>
      <c r="I59" s="2"/>
      <c r="J59" s="27"/>
      <c r="K59" s="27"/>
      <c r="L59" s="4"/>
    </row>
    <row r="60" spans="1:13" ht="20.100000000000001" customHeight="1">
      <c r="A60" s="6"/>
      <c r="B60" s="32" t="s">
        <v>7</v>
      </c>
      <c r="C60" s="7" t="s">
        <v>45</v>
      </c>
      <c r="D60" s="7" t="s">
        <v>9</v>
      </c>
      <c r="E60" s="7" t="s">
        <v>10</v>
      </c>
      <c r="F60" s="7" t="s">
        <v>9</v>
      </c>
      <c r="G60" s="8" t="s">
        <v>11</v>
      </c>
      <c r="H60" s="7" t="s">
        <v>12</v>
      </c>
      <c r="I60" s="7" t="s">
        <v>13</v>
      </c>
      <c r="J60" s="7" t="s">
        <v>14</v>
      </c>
      <c r="K60" s="7" t="s">
        <v>15</v>
      </c>
      <c r="L60" s="7" t="s">
        <v>16</v>
      </c>
      <c r="M60" s="24"/>
    </row>
    <row r="61" spans="1:13" ht="20.100000000000001" customHeight="1">
      <c r="A61" s="9">
        <v>1</v>
      </c>
      <c r="B61" s="9" t="s">
        <v>46</v>
      </c>
      <c r="C61" s="9"/>
      <c r="D61" s="11"/>
      <c r="E61" s="9"/>
      <c r="F61" s="9"/>
      <c r="G61" s="29"/>
      <c r="H61" s="11"/>
      <c r="I61" s="11"/>
      <c r="J61" s="11"/>
      <c r="K61" s="11"/>
      <c r="L61" s="9"/>
      <c r="M61" s="24"/>
    </row>
    <row r="62" spans="1:13" ht="20.100000000000001" customHeight="1">
      <c r="A62" s="9"/>
      <c r="B62" s="54" t="s">
        <v>47</v>
      </c>
      <c r="C62" s="10">
        <f>price!F56</f>
        <v>0</v>
      </c>
      <c r="D62" s="34" t="s">
        <v>48</v>
      </c>
      <c r="E62" s="35">
        <f>price!H56</f>
        <v>0</v>
      </c>
      <c r="F62" s="11" t="s">
        <v>19</v>
      </c>
      <c r="G62" s="36">
        <f>price!D56</f>
        <v>0</v>
      </c>
      <c r="H62" s="16">
        <f>G62*C62*E62</f>
        <v>0</v>
      </c>
      <c r="I62" s="36">
        <f>price!E56</f>
        <v>2664.2857142857142</v>
      </c>
      <c r="J62" s="16">
        <f>I62*C62*E62</f>
        <v>0</v>
      </c>
      <c r="K62" s="17">
        <f>H62-J62</f>
        <v>0</v>
      </c>
      <c r="L62" s="9"/>
      <c r="M62" s="24"/>
    </row>
    <row r="63" spans="1:13" ht="20.100000000000001" customHeight="1">
      <c r="A63" s="9"/>
      <c r="B63" s="54" t="s">
        <v>49</v>
      </c>
      <c r="C63" s="10">
        <f>price!F57</f>
        <v>0</v>
      </c>
      <c r="D63" s="34" t="s">
        <v>48</v>
      </c>
      <c r="E63" s="35">
        <f>price!H57</f>
        <v>0</v>
      </c>
      <c r="F63" s="11" t="s">
        <v>19</v>
      </c>
      <c r="G63" s="36">
        <f>price!D57</f>
        <v>0</v>
      </c>
      <c r="H63" s="16">
        <f t="shared" ref="H63:H68" si="18">G63*C63*E63</f>
        <v>0</v>
      </c>
      <c r="I63" s="36">
        <f>price!E57</f>
        <v>2664.2857142857142</v>
      </c>
      <c r="J63" s="16">
        <f t="shared" ref="J63:J68" si="19">I63*C63*E63</f>
        <v>0</v>
      </c>
      <c r="K63" s="17">
        <f t="shared" ref="K63:K68" si="20">H63-J63</f>
        <v>0</v>
      </c>
      <c r="L63" s="9"/>
      <c r="M63" s="24"/>
    </row>
    <row r="64" spans="1:13" ht="20.100000000000001" customHeight="1">
      <c r="A64" s="9"/>
      <c r="B64" s="54" t="s">
        <v>50</v>
      </c>
      <c r="C64" s="10">
        <f>price!F58</f>
        <v>0</v>
      </c>
      <c r="D64" s="34" t="s">
        <v>48</v>
      </c>
      <c r="E64" s="35">
        <f>price!H58</f>
        <v>0</v>
      </c>
      <c r="F64" s="11" t="s">
        <v>19</v>
      </c>
      <c r="G64" s="36">
        <f>price!D58</f>
        <v>0</v>
      </c>
      <c r="H64" s="16">
        <f t="shared" si="18"/>
        <v>0</v>
      </c>
      <c r="I64" s="36">
        <f>price!E58</f>
        <v>2664.2857142857142</v>
      </c>
      <c r="J64" s="16">
        <f t="shared" si="19"/>
        <v>0</v>
      </c>
      <c r="K64" s="17">
        <f t="shared" si="20"/>
        <v>0</v>
      </c>
      <c r="L64" s="9"/>
      <c r="M64" s="24"/>
    </row>
    <row r="65" spans="1:13" ht="23.25" customHeight="1">
      <c r="A65" s="9"/>
      <c r="B65" s="54" t="s">
        <v>51</v>
      </c>
      <c r="C65" s="10">
        <f>price!F59</f>
        <v>0</v>
      </c>
      <c r="D65" s="34" t="s">
        <v>48</v>
      </c>
      <c r="E65" s="35">
        <f>price!H59</f>
        <v>0</v>
      </c>
      <c r="F65" s="11" t="s">
        <v>19</v>
      </c>
      <c r="G65" s="36">
        <f>price!D59</f>
        <v>0</v>
      </c>
      <c r="H65" s="16">
        <f t="shared" si="18"/>
        <v>0</v>
      </c>
      <c r="I65" s="36">
        <f>price!E59</f>
        <v>2664.2857142857142</v>
      </c>
      <c r="J65" s="16">
        <f t="shared" si="19"/>
        <v>0</v>
      </c>
      <c r="K65" s="17">
        <f t="shared" si="20"/>
        <v>0</v>
      </c>
      <c r="L65" s="9"/>
      <c r="M65" s="24"/>
    </row>
    <row r="66" spans="1:13">
      <c r="A66" s="9"/>
      <c r="B66" s="54" t="s">
        <v>52</v>
      </c>
      <c r="C66" s="10">
        <f>price!F60</f>
        <v>0</v>
      </c>
      <c r="D66" s="34" t="s">
        <v>48</v>
      </c>
      <c r="E66" s="35">
        <f>price!H60</f>
        <v>0</v>
      </c>
      <c r="F66" s="11" t="s">
        <v>19</v>
      </c>
      <c r="G66" s="36">
        <f>price!D60</f>
        <v>0</v>
      </c>
      <c r="H66" s="16">
        <f t="shared" si="18"/>
        <v>0</v>
      </c>
      <c r="I66" s="36">
        <f>price!E60</f>
        <v>2664.2857142857142</v>
      </c>
      <c r="J66" s="16">
        <f t="shared" si="19"/>
        <v>0</v>
      </c>
      <c r="K66" s="17">
        <f t="shared" si="20"/>
        <v>0</v>
      </c>
      <c r="L66" s="9"/>
      <c r="M66" s="24"/>
    </row>
    <row r="67" spans="1:13">
      <c r="A67" s="9"/>
      <c r="B67" s="54" t="s">
        <v>53</v>
      </c>
      <c r="C67" s="10">
        <f>price!F61</f>
        <v>0</v>
      </c>
      <c r="D67" s="34" t="s">
        <v>48</v>
      </c>
      <c r="E67" s="35">
        <f>price!H61</f>
        <v>0</v>
      </c>
      <c r="F67" s="11" t="s">
        <v>19</v>
      </c>
      <c r="G67" s="36">
        <f>price!D61</f>
        <v>0</v>
      </c>
      <c r="H67" s="16">
        <f t="shared" si="18"/>
        <v>0</v>
      </c>
      <c r="I67" s="36">
        <f>price!E61</f>
        <v>2664.2857142857142</v>
      </c>
      <c r="J67" s="16">
        <f t="shared" si="19"/>
        <v>0</v>
      </c>
      <c r="K67" s="17">
        <f t="shared" si="20"/>
        <v>0</v>
      </c>
      <c r="L67" s="9"/>
      <c r="M67" s="24"/>
    </row>
    <row r="68" spans="1:13">
      <c r="A68" s="9"/>
      <c r="B68" s="54" t="s">
        <v>54</v>
      </c>
      <c r="C68" s="10">
        <f>price!F62</f>
        <v>0</v>
      </c>
      <c r="D68" s="34" t="s">
        <v>48</v>
      </c>
      <c r="E68" s="35">
        <f>price!H62</f>
        <v>0</v>
      </c>
      <c r="F68" s="11" t="s">
        <v>19</v>
      </c>
      <c r="G68" s="36">
        <f>price!D62</f>
        <v>0</v>
      </c>
      <c r="H68" s="16">
        <f t="shared" si="18"/>
        <v>0</v>
      </c>
      <c r="I68" s="36">
        <f>price!E62</f>
        <v>2664.2857142857142</v>
      </c>
      <c r="J68" s="16">
        <f t="shared" si="19"/>
        <v>0</v>
      </c>
      <c r="K68" s="17">
        <f t="shared" si="20"/>
        <v>0</v>
      </c>
      <c r="L68" s="9"/>
      <c r="M68" s="24"/>
    </row>
    <row r="69" spans="1:13">
      <c r="A69" s="9">
        <v>2</v>
      </c>
      <c r="B69" s="9" t="s">
        <v>55</v>
      </c>
      <c r="C69" s="10"/>
      <c r="D69" s="34"/>
      <c r="E69" s="35"/>
      <c r="F69" s="11"/>
      <c r="G69" s="36"/>
      <c r="H69" s="16"/>
      <c r="I69" s="36"/>
      <c r="J69" s="16"/>
      <c r="K69" s="17"/>
      <c r="L69" s="9"/>
      <c r="M69" s="24"/>
    </row>
    <row r="70" spans="1:13">
      <c r="A70" s="9"/>
      <c r="B70" s="9" t="s">
        <v>56</v>
      </c>
      <c r="C70" s="10">
        <f>price!F64</f>
        <v>0</v>
      </c>
      <c r="D70" s="34" t="s">
        <v>48</v>
      </c>
      <c r="E70" s="35">
        <f>price!H64</f>
        <v>0</v>
      </c>
      <c r="F70" s="11" t="s">
        <v>19</v>
      </c>
      <c r="G70" s="36">
        <f>price!D64</f>
        <v>0</v>
      </c>
      <c r="H70" s="16">
        <f t="shared" ref="H70:H74" si="21">G70*C70*E70</f>
        <v>0</v>
      </c>
      <c r="I70" s="36">
        <f>price!E64</f>
        <v>2500</v>
      </c>
      <c r="J70" s="16">
        <f t="shared" ref="J70:J74" si="22">I70*C70*E70</f>
        <v>0</v>
      </c>
      <c r="K70" s="17">
        <f t="shared" ref="K70:K74" si="23">H70-J70</f>
        <v>0</v>
      </c>
      <c r="L70" s="9"/>
      <c r="M70" s="24"/>
    </row>
    <row r="71" spans="1:13">
      <c r="A71" s="9"/>
      <c r="B71" s="9" t="s">
        <v>57</v>
      </c>
      <c r="C71" s="10">
        <f>price!F65</f>
        <v>0</v>
      </c>
      <c r="D71" s="34" t="s">
        <v>48</v>
      </c>
      <c r="E71" s="35">
        <f>price!H65</f>
        <v>0</v>
      </c>
      <c r="F71" s="11" t="s">
        <v>19</v>
      </c>
      <c r="G71" s="36">
        <f>price!D65</f>
        <v>0</v>
      </c>
      <c r="H71" s="16">
        <f t="shared" si="21"/>
        <v>0</v>
      </c>
      <c r="I71" s="36">
        <f>price!E65</f>
        <v>2500</v>
      </c>
      <c r="J71" s="16">
        <f t="shared" si="22"/>
        <v>0</v>
      </c>
      <c r="K71" s="17">
        <f t="shared" si="23"/>
        <v>0</v>
      </c>
      <c r="L71" s="9"/>
      <c r="M71" s="24"/>
    </row>
    <row r="72" spans="1:13">
      <c r="A72" s="9"/>
      <c r="B72" s="9" t="s">
        <v>58</v>
      </c>
      <c r="C72" s="10">
        <f>price!F66</f>
        <v>0</v>
      </c>
      <c r="D72" s="34" t="s">
        <v>48</v>
      </c>
      <c r="E72" s="35">
        <f>price!H66</f>
        <v>0</v>
      </c>
      <c r="F72" s="11" t="s">
        <v>19</v>
      </c>
      <c r="G72" s="36">
        <f>price!D66</f>
        <v>0</v>
      </c>
      <c r="H72" s="16">
        <f t="shared" si="21"/>
        <v>0</v>
      </c>
      <c r="I72" s="36">
        <f>price!E66</f>
        <v>2500</v>
      </c>
      <c r="J72" s="16">
        <f t="shared" si="22"/>
        <v>0</v>
      </c>
      <c r="K72" s="17">
        <f t="shared" si="23"/>
        <v>0</v>
      </c>
      <c r="L72" s="9"/>
    </row>
    <row r="73" spans="1:13">
      <c r="A73" s="9"/>
      <c r="B73" s="9" t="s">
        <v>59</v>
      </c>
      <c r="C73" s="10">
        <f>price!F67</f>
        <v>0</v>
      </c>
      <c r="D73" s="34" t="s">
        <v>48</v>
      </c>
      <c r="E73" s="35">
        <f>price!H67</f>
        <v>0</v>
      </c>
      <c r="F73" s="11" t="s">
        <v>19</v>
      </c>
      <c r="G73" s="36">
        <f>price!D67</f>
        <v>0</v>
      </c>
      <c r="H73" s="16">
        <f t="shared" si="21"/>
        <v>0</v>
      </c>
      <c r="I73" s="36">
        <f>price!E67</f>
        <v>2500</v>
      </c>
      <c r="J73" s="16">
        <f t="shared" si="22"/>
        <v>0</v>
      </c>
      <c r="K73" s="17">
        <f t="shared" si="23"/>
        <v>0</v>
      </c>
      <c r="L73" s="9"/>
    </row>
    <row r="74" spans="1:13">
      <c r="A74" s="9"/>
      <c r="B74" s="9" t="s">
        <v>60</v>
      </c>
      <c r="C74" s="10">
        <f>price!F68</f>
        <v>0</v>
      </c>
      <c r="D74" s="34" t="s">
        <v>48</v>
      </c>
      <c r="E74" s="35">
        <f>price!H68</f>
        <v>0</v>
      </c>
      <c r="F74" s="11" t="s">
        <v>19</v>
      </c>
      <c r="G74" s="36">
        <f>price!D68</f>
        <v>0</v>
      </c>
      <c r="H74" s="16">
        <f t="shared" si="21"/>
        <v>0</v>
      </c>
      <c r="I74" s="36">
        <f>price!E68</f>
        <v>2500</v>
      </c>
      <c r="J74" s="16">
        <f t="shared" si="22"/>
        <v>0</v>
      </c>
      <c r="K74" s="17">
        <f t="shared" si="23"/>
        <v>0</v>
      </c>
      <c r="L74" s="9"/>
    </row>
    <row r="75" spans="1:13">
      <c r="A75" s="9">
        <v>3</v>
      </c>
      <c r="B75" s="9" t="s">
        <v>61</v>
      </c>
      <c r="C75" s="10"/>
      <c r="D75" s="34"/>
      <c r="E75" s="35"/>
      <c r="F75" s="11"/>
      <c r="G75" s="36"/>
      <c r="H75" s="16"/>
      <c r="I75" s="36"/>
      <c r="J75" s="16"/>
      <c r="K75" s="17"/>
      <c r="L75" s="9"/>
    </row>
    <row r="76" spans="1:13">
      <c r="A76" s="9"/>
      <c r="B76" s="9" t="s">
        <v>62</v>
      </c>
      <c r="C76" s="10">
        <f>price!F70</f>
        <v>0</v>
      </c>
      <c r="D76" s="34" t="s">
        <v>48</v>
      </c>
      <c r="E76" s="35">
        <f>price!H70</f>
        <v>0</v>
      </c>
      <c r="F76" s="11" t="s">
        <v>19</v>
      </c>
      <c r="G76" s="36">
        <f>price!D70</f>
        <v>0</v>
      </c>
      <c r="H76" s="16">
        <f t="shared" ref="H76:H77" si="24">G76*C76*E76</f>
        <v>0</v>
      </c>
      <c r="I76" s="36">
        <f>price!E70</f>
        <v>0</v>
      </c>
      <c r="J76" s="16">
        <f t="shared" ref="J76:J77" si="25">I76*C76*E76</f>
        <v>0</v>
      </c>
      <c r="K76" s="17">
        <f t="shared" ref="K76:K77" si="26">H76-J76</f>
        <v>0</v>
      </c>
      <c r="L76" s="9"/>
    </row>
    <row r="77" spans="1:13">
      <c r="A77" s="9"/>
      <c r="B77" s="9" t="s">
        <v>63</v>
      </c>
      <c r="C77" s="10">
        <f>price!F71</f>
        <v>0</v>
      </c>
      <c r="D77" s="34" t="s">
        <v>48</v>
      </c>
      <c r="E77" s="35">
        <f>price!H71</f>
        <v>0</v>
      </c>
      <c r="F77" s="11" t="s">
        <v>19</v>
      </c>
      <c r="G77" s="36">
        <f>price!D71</f>
        <v>0</v>
      </c>
      <c r="H77" s="16">
        <f t="shared" si="24"/>
        <v>0</v>
      </c>
      <c r="I77" s="36">
        <f>price!E71</f>
        <v>0</v>
      </c>
      <c r="J77" s="16">
        <f t="shared" si="25"/>
        <v>0</v>
      </c>
      <c r="K77" s="17">
        <f t="shared" si="26"/>
        <v>0</v>
      </c>
      <c r="L77" s="9"/>
    </row>
    <row r="78" spans="1:13" ht="21" thickBot="1">
      <c r="A78" s="9"/>
      <c r="B78" s="9"/>
      <c r="C78" s="9"/>
      <c r="D78" s="9"/>
      <c r="E78" s="9"/>
      <c r="F78" s="9"/>
      <c r="G78" s="37"/>
      <c r="H78" s="16">
        <f>SUM(H62:H77)</f>
        <v>0</v>
      </c>
      <c r="I78" s="16"/>
      <c r="J78" s="16">
        <f t="shared" ref="J78:K78" si="27">SUM(J62:J77)</f>
        <v>0</v>
      </c>
      <c r="K78" s="16">
        <f t="shared" si="27"/>
        <v>0</v>
      </c>
      <c r="L78" s="9"/>
    </row>
    <row r="79" spans="1:13" ht="21.75" thickTop="1">
      <c r="A79" s="25" t="s">
        <v>64</v>
      </c>
      <c r="B79" s="26"/>
      <c r="C79" s="26"/>
      <c r="D79" s="26"/>
      <c r="E79" s="26"/>
      <c r="F79" s="26"/>
      <c r="G79" s="3"/>
      <c r="H79" s="27"/>
      <c r="I79" s="2"/>
      <c r="J79" s="27"/>
      <c r="K79" s="27"/>
      <c r="L79" s="4"/>
    </row>
    <row r="80" spans="1:13" ht="20.100000000000001" customHeight="1">
      <c r="A80" s="9"/>
      <c r="B80" s="32" t="s">
        <v>7</v>
      </c>
      <c r="C80" s="28" t="s">
        <v>1</v>
      </c>
      <c r="D80" s="28" t="s">
        <v>9</v>
      </c>
      <c r="E80" s="28" t="s">
        <v>10</v>
      </c>
      <c r="F80" s="28" t="s">
        <v>9</v>
      </c>
      <c r="G80" s="8" t="s">
        <v>11</v>
      </c>
      <c r="H80" s="7" t="s">
        <v>12</v>
      </c>
      <c r="I80" s="7" t="s">
        <v>13</v>
      </c>
      <c r="J80" s="7" t="s">
        <v>14</v>
      </c>
      <c r="K80" s="7" t="s">
        <v>15</v>
      </c>
      <c r="L80" s="7" t="s">
        <v>16</v>
      </c>
      <c r="M80" s="24"/>
    </row>
    <row r="81" spans="1:13">
      <c r="A81" s="9">
        <v>1</v>
      </c>
      <c r="B81" s="38" t="s">
        <v>65</v>
      </c>
      <c r="C81" s="108">
        <f>price!F73</f>
        <v>0</v>
      </c>
      <c r="D81" s="9" t="s">
        <v>66</v>
      </c>
      <c r="E81" s="108">
        <f>price!H73</f>
        <v>0</v>
      </c>
      <c r="F81" s="11" t="s">
        <v>19</v>
      </c>
      <c r="G81" s="36">
        <f>price!D73</f>
        <v>0</v>
      </c>
      <c r="H81" s="16">
        <f>G81*C81*E81</f>
        <v>0</v>
      </c>
      <c r="I81" s="36">
        <f>price!E73</f>
        <v>0</v>
      </c>
      <c r="J81" s="16">
        <f>I81*C81*E81</f>
        <v>0</v>
      </c>
      <c r="K81" s="17">
        <f>H81-J81</f>
        <v>0</v>
      </c>
      <c r="L81" s="9"/>
    </row>
    <row r="82" spans="1:13">
      <c r="A82" s="9">
        <v>2</v>
      </c>
      <c r="B82" s="9" t="s">
        <v>67</v>
      </c>
      <c r="C82" s="108">
        <f>price!F74</f>
        <v>0</v>
      </c>
      <c r="D82" s="9" t="s">
        <v>66</v>
      </c>
      <c r="E82" s="108">
        <f>price!H74</f>
        <v>0</v>
      </c>
      <c r="F82" s="11" t="s">
        <v>19</v>
      </c>
      <c r="G82" s="36">
        <f>price!D74</f>
        <v>0</v>
      </c>
      <c r="H82" s="16">
        <f t="shared" ref="H82:H85" si="28">G82*C82*E82</f>
        <v>0</v>
      </c>
      <c r="I82" s="36">
        <f>price!E74</f>
        <v>0</v>
      </c>
      <c r="J82" s="16">
        <f t="shared" ref="J82:J85" si="29">I82*C82*E82</f>
        <v>0</v>
      </c>
      <c r="K82" s="17">
        <f t="shared" ref="K82:K90" si="30">H82-J82</f>
        <v>0</v>
      </c>
      <c r="L82" s="9"/>
    </row>
    <row r="83" spans="1:13">
      <c r="A83" s="9">
        <v>3</v>
      </c>
      <c r="B83" s="9" t="s">
        <v>68</v>
      </c>
      <c r="C83" s="108">
        <f>price!F75</f>
        <v>0</v>
      </c>
      <c r="D83" s="9" t="s">
        <v>66</v>
      </c>
      <c r="E83" s="108">
        <f>price!H75</f>
        <v>0</v>
      </c>
      <c r="F83" s="11" t="s">
        <v>19</v>
      </c>
      <c r="G83" s="36">
        <f>price!D75</f>
        <v>0</v>
      </c>
      <c r="H83" s="16">
        <f t="shared" si="28"/>
        <v>0</v>
      </c>
      <c r="I83" s="36">
        <f>price!E75</f>
        <v>0</v>
      </c>
      <c r="J83" s="16">
        <f t="shared" si="29"/>
        <v>0</v>
      </c>
      <c r="K83" s="17">
        <f t="shared" si="30"/>
        <v>0</v>
      </c>
      <c r="L83" s="9"/>
    </row>
    <row r="84" spans="1:13">
      <c r="A84" s="9">
        <v>4</v>
      </c>
      <c r="B84" s="9" t="s">
        <v>69</v>
      </c>
      <c r="C84" s="108">
        <f>price!F76</f>
        <v>0</v>
      </c>
      <c r="D84" s="9" t="s">
        <v>66</v>
      </c>
      <c r="E84" s="108">
        <f>price!H76</f>
        <v>0</v>
      </c>
      <c r="F84" s="11" t="s">
        <v>19</v>
      </c>
      <c r="G84" s="36">
        <f>price!D76</f>
        <v>0</v>
      </c>
      <c r="H84" s="16">
        <f t="shared" si="28"/>
        <v>0</v>
      </c>
      <c r="I84" s="36">
        <f>price!E76</f>
        <v>0</v>
      </c>
      <c r="J84" s="16">
        <f t="shared" si="29"/>
        <v>0</v>
      </c>
      <c r="K84" s="17">
        <f t="shared" si="30"/>
        <v>0</v>
      </c>
      <c r="L84" s="9"/>
    </row>
    <row r="85" spans="1:13">
      <c r="A85" s="9">
        <v>5</v>
      </c>
      <c r="B85" s="9" t="s">
        <v>70</v>
      </c>
      <c r="C85" s="108">
        <f>price!F77</f>
        <v>0</v>
      </c>
      <c r="D85" s="9" t="s">
        <v>66</v>
      </c>
      <c r="E85" s="108">
        <f>price!H77</f>
        <v>0</v>
      </c>
      <c r="F85" s="11" t="s">
        <v>19</v>
      </c>
      <c r="G85" s="36">
        <f>price!D77</f>
        <v>0</v>
      </c>
      <c r="H85" s="16">
        <f t="shared" si="28"/>
        <v>0</v>
      </c>
      <c r="I85" s="36">
        <f>price!E77</f>
        <v>0</v>
      </c>
      <c r="J85" s="16">
        <f t="shared" si="29"/>
        <v>0</v>
      </c>
      <c r="K85" s="17">
        <f t="shared" si="30"/>
        <v>0</v>
      </c>
      <c r="L85" s="9"/>
    </row>
    <row r="86" spans="1:13">
      <c r="A86" s="9">
        <v>6</v>
      </c>
      <c r="B86" s="9" t="s">
        <v>71</v>
      </c>
      <c r="C86" s="108">
        <f>price!F78</f>
        <v>0</v>
      </c>
      <c r="D86" s="9" t="s">
        <v>3</v>
      </c>
      <c r="E86" s="9"/>
      <c r="F86" s="11"/>
      <c r="G86" s="36">
        <f>price!D78</f>
        <v>500</v>
      </c>
      <c r="H86" s="16">
        <f>G86*C86</f>
        <v>0</v>
      </c>
      <c r="I86" s="36">
        <f>price!E78</f>
        <v>500</v>
      </c>
      <c r="J86" s="16">
        <f>I86*C86</f>
        <v>0</v>
      </c>
      <c r="K86" s="17">
        <f t="shared" si="30"/>
        <v>0</v>
      </c>
      <c r="L86" s="9"/>
    </row>
    <row r="87" spans="1:13">
      <c r="A87" s="5">
        <v>7</v>
      </c>
      <c r="B87" s="9" t="s">
        <v>72</v>
      </c>
      <c r="C87" s="108">
        <f>price!F79</f>
        <v>0</v>
      </c>
      <c r="D87" s="9" t="s">
        <v>3</v>
      </c>
      <c r="E87" s="9"/>
      <c r="F87" s="11"/>
      <c r="G87" s="36">
        <f>price!D79</f>
        <v>300</v>
      </c>
      <c r="H87" s="16">
        <f t="shared" ref="H87:H89" si="31">G87*C87</f>
        <v>0</v>
      </c>
      <c r="I87" s="36">
        <f>price!E79</f>
        <v>300</v>
      </c>
      <c r="J87" s="16">
        <f t="shared" ref="J87:J89" si="32">I87*C87</f>
        <v>0</v>
      </c>
      <c r="K87" s="17">
        <f t="shared" si="30"/>
        <v>0</v>
      </c>
      <c r="L87" s="9"/>
    </row>
    <row r="88" spans="1:13">
      <c r="A88" s="9">
        <v>8</v>
      </c>
      <c r="B88" s="9" t="s">
        <v>73</v>
      </c>
      <c r="C88" s="108">
        <f>price!F80</f>
        <v>0</v>
      </c>
      <c r="D88" s="9" t="s">
        <v>3</v>
      </c>
      <c r="E88" s="9"/>
      <c r="F88" s="11"/>
      <c r="G88" s="36">
        <f>price!D80</f>
        <v>800</v>
      </c>
      <c r="H88" s="16">
        <f t="shared" si="31"/>
        <v>0</v>
      </c>
      <c r="I88" s="36">
        <f>price!E80</f>
        <v>800</v>
      </c>
      <c r="J88" s="16">
        <f t="shared" si="32"/>
        <v>0</v>
      </c>
      <c r="K88" s="17">
        <f t="shared" si="30"/>
        <v>0</v>
      </c>
      <c r="L88" s="9"/>
    </row>
    <row r="89" spans="1:13">
      <c r="A89" s="9">
        <v>9</v>
      </c>
      <c r="B89" s="9" t="s">
        <v>74</v>
      </c>
      <c r="C89" s="108">
        <f>price!F81</f>
        <v>0</v>
      </c>
      <c r="D89" s="9" t="s">
        <v>3</v>
      </c>
      <c r="E89" s="39"/>
      <c r="F89" s="9"/>
      <c r="G89" s="36">
        <f>price!D81</f>
        <v>0</v>
      </c>
      <c r="H89" s="16">
        <f t="shared" si="31"/>
        <v>0</v>
      </c>
      <c r="I89" s="36">
        <f>price!E81</f>
        <v>0</v>
      </c>
      <c r="J89" s="16">
        <f t="shared" si="32"/>
        <v>0</v>
      </c>
      <c r="K89" s="17">
        <f t="shared" si="30"/>
        <v>0</v>
      </c>
      <c r="L89" s="9"/>
    </row>
    <row r="90" spans="1:13" ht="21" thickBot="1">
      <c r="A90" s="40"/>
      <c r="B90" s="24"/>
      <c r="C90" s="41"/>
      <c r="D90" s="24"/>
      <c r="E90" s="24"/>
      <c r="F90" s="22"/>
      <c r="G90" s="42"/>
      <c r="H90" s="23">
        <f>SUM(H81:H89)</f>
        <v>0</v>
      </c>
      <c r="I90" s="43"/>
      <c r="J90" s="23">
        <f>SUM(J81:J89)</f>
        <v>0</v>
      </c>
      <c r="K90" s="23">
        <f t="shared" si="30"/>
        <v>0</v>
      </c>
      <c r="L90" s="44"/>
    </row>
    <row r="91" spans="1:13" ht="21.75" thickTop="1">
      <c r="A91" s="25" t="s">
        <v>75</v>
      </c>
      <c r="B91" s="26"/>
      <c r="C91" s="26"/>
      <c r="D91" s="26"/>
      <c r="E91" s="26"/>
      <c r="F91" s="26"/>
      <c r="G91" s="3"/>
      <c r="H91" s="27"/>
      <c r="I91" s="2"/>
      <c r="J91" s="27"/>
      <c r="K91" s="27"/>
      <c r="L91" s="4"/>
    </row>
    <row r="92" spans="1:13" ht="20.100000000000001" customHeight="1">
      <c r="A92" s="9"/>
      <c r="B92" s="32" t="s">
        <v>7</v>
      </c>
      <c r="C92" s="28" t="s">
        <v>10</v>
      </c>
      <c r="D92" s="28" t="s">
        <v>9</v>
      </c>
      <c r="E92" s="109"/>
      <c r="F92" s="110"/>
      <c r="G92" s="8" t="s">
        <v>11</v>
      </c>
      <c r="H92" s="7" t="s">
        <v>12</v>
      </c>
      <c r="I92" s="7" t="s">
        <v>13</v>
      </c>
      <c r="J92" s="7" t="s">
        <v>14</v>
      </c>
      <c r="K92" s="7" t="s">
        <v>15</v>
      </c>
      <c r="L92" s="7" t="s">
        <v>16</v>
      </c>
      <c r="M92" s="24"/>
    </row>
    <row r="93" spans="1:13">
      <c r="A93" s="9">
        <v>1</v>
      </c>
      <c r="B93" s="9" t="s">
        <v>76</v>
      </c>
      <c r="C93" s="10">
        <f>price!F83</f>
        <v>0</v>
      </c>
      <c r="D93" s="11" t="s">
        <v>19</v>
      </c>
      <c r="E93" s="111"/>
      <c r="F93" s="112"/>
      <c r="G93" s="36">
        <f>price!D83</f>
        <v>7500</v>
      </c>
      <c r="H93" s="45">
        <f>G93*C93</f>
        <v>0</v>
      </c>
      <c r="I93" s="36">
        <f>price!E83</f>
        <v>0</v>
      </c>
      <c r="J93" s="45">
        <f>I93*C93</f>
        <v>0</v>
      </c>
      <c r="K93" s="17">
        <f>H93-J93</f>
        <v>0</v>
      </c>
      <c r="L93" s="9"/>
    </row>
    <row r="94" spans="1:13">
      <c r="A94" s="9">
        <v>2</v>
      </c>
      <c r="B94" s="9" t="s">
        <v>77</v>
      </c>
      <c r="C94" s="10">
        <f>price!F84</f>
        <v>0</v>
      </c>
      <c r="D94" s="11" t="s">
        <v>19</v>
      </c>
      <c r="E94" s="111"/>
      <c r="F94" s="112"/>
      <c r="G94" s="36">
        <f>price!D84</f>
        <v>7500</v>
      </c>
      <c r="H94" s="45">
        <f t="shared" ref="H94:H97" si="33">G94*C94</f>
        <v>0</v>
      </c>
      <c r="I94" s="36">
        <f>price!E84</f>
        <v>0</v>
      </c>
      <c r="J94" s="45">
        <f t="shared" ref="J94:J97" si="34">I94*C94</f>
        <v>0</v>
      </c>
      <c r="K94" s="17">
        <f t="shared" ref="K94:K98" si="35">H94-J94</f>
        <v>0</v>
      </c>
      <c r="L94" s="9"/>
    </row>
    <row r="95" spans="1:13">
      <c r="A95" s="9">
        <v>3</v>
      </c>
      <c r="B95" s="9" t="s">
        <v>78</v>
      </c>
      <c r="C95" s="10">
        <f>price!F85</f>
        <v>0</v>
      </c>
      <c r="D95" s="11" t="s">
        <v>19</v>
      </c>
      <c r="E95" s="111"/>
      <c r="F95" s="112"/>
      <c r="G95" s="36">
        <f>price!D85</f>
        <v>5000</v>
      </c>
      <c r="H95" s="45">
        <f t="shared" si="33"/>
        <v>0</v>
      </c>
      <c r="I95" s="36">
        <f>price!E85</f>
        <v>0</v>
      </c>
      <c r="J95" s="45">
        <f t="shared" si="34"/>
        <v>0</v>
      </c>
      <c r="K95" s="17">
        <f t="shared" si="35"/>
        <v>0</v>
      </c>
      <c r="L95" s="9"/>
    </row>
    <row r="96" spans="1:13">
      <c r="A96" s="9">
        <v>4</v>
      </c>
      <c r="B96" s="9" t="s">
        <v>79</v>
      </c>
      <c r="C96" s="10">
        <f>price!F86</f>
        <v>0</v>
      </c>
      <c r="D96" s="11" t="s">
        <v>19</v>
      </c>
      <c r="E96" s="111"/>
      <c r="F96" s="112"/>
      <c r="G96" s="36">
        <f>price!D86</f>
        <v>5000</v>
      </c>
      <c r="H96" s="45">
        <f t="shared" si="33"/>
        <v>0</v>
      </c>
      <c r="I96" s="36">
        <f>price!E86</f>
        <v>0</v>
      </c>
      <c r="J96" s="45">
        <f t="shared" si="34"/>
        <v>0</v>
      </c>
      <c r="K96" s="17">
        <f t="shared" si="35"/>
        <v>0</v>
      </c>
      <c r="L96" s="9"/>
    </row>
    <row r="97" spans="1:13">
      <c r="A97" s="9">
        <v>5</v>
      </c>
      <c r="B97" s="9" t="s">
        <v>80</v>
      </c>
      <c r="C97" s="10">
        <f>price!F87</f>
        <v>0</v>
      </c>
      <c r="D97" s="11" t="s">
        <v>19</v>
      </c>
      <c r="E97" s="111"/>
      <c r="F97" s="112"/>
      <c r="G97" s="36">
        <f>price!D87</f>
        <v>5000</v>
      </c>
      <c r="H97" s="45">
        <f t="shared" si="33"/>
        <v>0</v>
      </c>
      <c r="I97" s="36">
        <f>price!E87</f>
        <v>0</v>
      </c>
      <c r="J97" s="45">
        <f t="shared" si="34"/>
        <v>0</v>
      </c>
      <c r="K97" s="17">
        <f t="shared" si="35"/>
        <v>0</v>
      </c>
      <c r="L97" s="9"/>
    </row>
    <row r="98" spans="1:13" ht="21" thickBot="1">
      <c r="A98" s="9"/>
      <c r="B98" s="9"/>
      <c r="C98" s="9"/>
      <c r="D98" s="9"/>
      <c r="E98" s="113"/>
      <c r="F98" s="114"/>
      <c r="G98" s="37"/>
      <c r="H98" s="45">
        <f>SUM(H93:H97)</f>
        <v>0</v>
      </c>
      <c r="I98" s="45"/>
      <c r="J98" s="45">
        <f>SUM(J93:J97)</f>
        <v>0</v>
      </c>
      <c r="K98" s="16">
        <f t="shared" si="35"/>
        <v>0</v>
      </c>
      <c r="L98" s="9"/>
    </row>
    <row r="99" spans="1:13" ht="21.75" thickTop="1">
      <c r="A99" s="25" t="s">
        <v>81</v>
      </c>
      <c r="B99" s="26"/>
      <c r="C99" s="26"/>
      <c r="D99" s="26"/>
      <c r="E99" s="26"/>
      <c r="F99" s="26"/>
      <c r="G99" s="3"/>
      <c r="H99" s="27"/>
      <c r="I99" s="2"/>
      <c r="J99" s="27"/>
      <c r="K99" s="27"/>
      <c r="L99" s="4"/>
    </row>
    <row r="100" spans="1:13" ht="20.100000000000001" customHeight="1">
      <c r="A100" s="9"/>
      <c r="B100" s="32" t="s">
        <v>7</v>
      </c>
      <c r="C100" s="28" t="s">
        <v>117</v>
      </c>
      <c r="D100" s="28" t="s">
        <v>9</v>
      </c>
      <c r="E100" s="109"/>
      <c r="F100" s="110"/>
      <c r="G100" s="8" t="s">
        <v>11</v>
      </c>
      <c r="H100" s="7" t="s">
        <v>12</v>
      </c>
      <c r="I100" s="7" t="s">
        <v>13</v>
      </c>
      <c r="J100" s="7" t="s">
        <v>14</v>
      </c>
      <c r="K100" s="7" t="s">
        <v>15</v>
      </c>
      <c r="L100" s="7" t="s">
        <v>16</v>
      </c>
      <c r="M100" s="24"/>
    </row>
    <row r="101" spans="1:13">
      <c r="A101" s="9">
        <v>1</v>
      </c>
      <c r="B101" s="9" t="s">
        <v>82</v>
      </c>
      <c r="C101" s="10">
        <f>price!F90</f>
        <v>0</v>
      </c>
      <c r="D101" s="9" t="s">
        <v>19</v>
      </c>
      <c r="E101" s="111"/>
      <c r="F101" s="112"/>
      <c r="G101" s="36">
        <f>price!D90</f>
        <v>2000</v>
      </c>
      <c r="H101" s="45">
        <f>G101*C101</f>
        <v>0</v>
      </c>
      <c r="I101" s="36">
        <f>price!E90</f>
        <v>2000</v>
      </c>
      <c r="J101" s="45">
        <f>I101*C101</f>
        <v>0</v>
      </c>
      <c r="K101" s="17">
        <f>H101-J101</f>
        <v>0</v>
      </c>
      <c r="L101" s="9"/>
    </row>
    <row r="102" spans="1:13">
      <c r="A102" s="9">
        <v>2</v>
      </c>
      <c r="B102" s="9" t="s">
        <v>83</v>
      </c>
      <c r="C102" s="10">
        <f>price!F91</f>
        <v>0</v>
      </c>
      <c r="D102" s="9" t="s">
        <v>84</v>
      </c>
      <c r="E102" s="111"/>
      <c r="F102" s="112"/>
      <c r="G102" s="36">
        <f>price!D91</f>
        <v>50</v>
      </c>
      <c r="H102" s="45">
        <f>G102*C102</f>
        <v>0</v>
      </c>
      <c r="I102" s="36">
        <f>price!E91</f>
        <v>25</v>
      </c>
      <c r="J102" s="45">
        <f>I102*C102</f>
        <v>0</v>
      </c>
      <c r="K102" s="17">
        <f>H102-J102</f>
        <v>0</v>
      </c>
      <c r="L102" s="9"/>
    </row>
    <row r="103" spans="1:13">
      <c r="A103" s="9">
        <v>3</v>
      </c>
      <c r="B103" s="9" t="s">
        <v>85</v>
      </c>
      <c r="C103" s="10"/>
      <c r="D103" s="9"/>
      <c r="E103" s="111"/>
      <c r="F103" s="112"/>
      <c r="G103" s="36"/>
      <c r="H103" s="45"/>
      <c r="I103" s="36"/>
      <c r="J103" s="45"/>
      <c r="K103" s="17"/>
      <c r="L103" s="9"/>
    </row>
    <row r="104" spans="1:13">
      <c r="A104" s="9"/>
      <c r="B104" s="13" t="s">
        <v>86</v>
      </c>
      <c r="C104" s="10">
        <f>price!F93</f>
        <v>0</v>
      </c>
      <c r="D104" s="9" t="s">
        <v>3</v>
      </c>
      <c r="E104" s="111"/>
      <c r="F104" s="112"/>
      <c r="G104" s="36">
        <f>price!D93</f>
        <v>220</v>
      </c>
      <c r="H104" s="45">
        <f t="shared" ref="H104:H115" si="36">G104*C104</f>
        <v>0</v>
      </c>
      <c r="I104" s="36">
        <f>price!E93</f>
        <v>220</v>
      </c>
      <c r="J104" s="45">
        <f t="shared" ref="J104:J115" si="37">I104*C104</f>
        <v>0</v>
      </c>
      <c r="K104" s="17">
        <f t="shared" ref="K104:K115" si="38">H104-J104</f>
        <v>0</v>
      </c>
      <c r="L104" s="9"/>
    </row>
    <row r="105" spans="1:13">
      <c r="A105" s="9"/>
      <c r="B105" s="13" t="s">
        <v>87</v>
      </c>
      <c r="C105" s="10">
        <f>price!F94</f>
        <v>0</v>
      </c>
      <c r="D105" s="9" t="s">
        <v>3</v>
      </c>
      <c r="E105" s="111"/>
      <c r="F105" s="112"/>
      <c r="G105" s="36">
        <f>price!D94</f>
        <v>90</v>
      </c>
      <c r="H105" s="45">
        <f t="shared" si="36"/>
        <v>0</v>
      </c>
      <c r="I105" s="36">
        <f>price!E94</f>
        <v>90</v>
      </c>
      <c r="J105" s="45">
        <f t="shared" si="37"/>
        <v>0</v>
      </c>
      <c r="K105" s="17">
        <f t="shared" si="38"/>
        <v>0</v>
      </c>
      <c r="L105" s="9"/>
    </row>
    <row r="106" spans="1:13">
      <c r="A106" s="9"/>
      <c r="B106" s="13" t="s">
        <v>88</v>
      </c>
      <c r="C106" s="10">
        <f>price!F95</f>
        <v>0</v>
      </c>
      <c r="D106" s="9" t="s">
        <v>3</v>
      </c>
      <c r="E106" s="111"/>
      <c r="F106" s="112"/>
      <c r="G106" s="36">
        <f>price!D95</f>
        <v>50</v>
      </c>
      <c r="H106" s="45">
        <f t="shared" si="36"/>
        <v>0</v>
      </c>
      <c r="I106" s="36">
        <f>price!E95</f>
        <v>50</v>
      </c>
      <c r="J106" s="45">
        <f t="shared" si="37"/>
        <v>0</v>
      </c>
      <c r="K106" s="17">
        <f t="shared" si="38"/>
        <v>0</v>
      </c>
      <c r="L106" s="9"/>
    </row>
    <row r="107" spans="1:13">
      <c r="A107" s="9"/>
      <c r="B107" s="13" t="s">
        <v>89</v>
      </c>
      <c r="C107" s="10">
        <f>price!F96</f>
        <v>0</v>
      </c>
      <c r="D107" s="9" t="s">
        <v>3</v>
      </c>
      <c r="E107" s="111"/>
      <c r="F107" s="112"/>
      <c r="G107" s="36">
        <f>price!D96</f>
        <v>50</v>
      </c>
      <c r="H107" s="45">
        <f t="shared" si="36"/>
        <v>0</v>
      </c>
      <c r="I107" s="36">
        <f>price!E96</f>
        <v>50</v>
      </c>
      <c r="J107" s="45">
        <f t="shared" si="37"/>
        <v>0</v>
      </c>
      <c r="K107" s="17">
        <f t="shared" si="38"/>
        <v>0</v>
      </c>
      <c r="L107" s="9"/>
    </row>
    <row r="108" spans="1:13">
      <c r="A108" s="9"/>
      <c r="B108" s="13" t="s">
        <v>90</v>
      </c>
      <c r="C108" s="10">
        <f>price!F97</f>
        <v>0</v>
      </c>
      <c r="D108" s="9" t="s">
        <v>3</v>
      </c>
      <c r="E108" s="111"/>
      <c r="F108" s="112"/>
      <c r="G108" s="36">
        <f>price!D97</f>
        <v>150</v>
      </c>
      <c r="H108" s="45">
        <f t="shared" si="36"/>
        <v>0</v>
      </c>
      <c r="I108" s="36">
        <f>price!E97</f>
        <v>150</v>
      </c>
      <c r="J108" s="45">
        <f t="shared" si="37"/>
        <v>0</v>
      </c>
      <c r="K108" s="17">
        <f t="shared" si="38"/>
        <v>0</v>
      </c>
      <c r="L108" s="9"/>
    </row>
    <row r="109" spans="1:13">
      <c r="A109" s="9"/>
      <c r="B109" s="13" t="s">
        <v>91</v>
      </c>
      <c r="C109" s="10">
        <f>price!F98</f>
        <v>0</v>
      </c>
      <c r="D109" s="9" t="s">
        <v>3</v>
      </c>
      <c r="E109" s="111"/>
      <c r="F109" s="112"/>
      <c r="G109" s="36">
        <f>price!D98</f>
        <v>200</v>
      </c>
      <c r="H109" s="45">
        <f t="shared" si="36"/>
        <v>0</v>
      </c>
      <c r="I109" s="36">
        <f>price!E98</f>
        <v>200</v>
      </c>
      <c r="J109" s="45">
        <f t="shared" si="37"/>
        <v>0</v>
      </c>
      <c r="K109" s="17">
        <f t="shared" si="38"/>
        <v>0</v>
      </c>
      <c r="L109" s="9"/>
    </row>
    <row r="110" spans="1:13">
      <c r="A110" s="9"/>
      <c r="B110" s="13" t="s">
        <v>92</v>
      </c>
      <c r="C110" s="10">
        <f>price!F99</f>
        <v>0</v>
      </c>
      <c r="D110" s="9" t="s">
        <v>3</v>
      </c>
      <c r="E110" s="111"/>
      <c r="F110" s="112"/>
      <c r="G110" s="36">
        <f>price!D99</f>
        <v>50</v>
      </c>
      <c r="H110" s="45">
        <f t="shared" si="36"/>
        <v>0</v>
      </c>
      <c r="I110" s="36">
        <f>price!E99</f>
        <v>50</v>
      </c>
      <c r="J110" s="45">
        <f t="shared" si="37"/>
        <v>0</v>
      </c>
      <c r="K110" s="17">
        <f t="shared" si="38"/>
        <v>0</v>
      </c>
      <c r="L110" s="9"/>
    </row>
    <row r="111" spans="1:13">
      <c r="A111" s="9"/>
      <c r="B111" s="13" t="s">
        <v>93</v>
      </c>
      <c r="C111" s="10">
        <f>price!F100</f>
        <v>0</v>
      </c>
      <c r="D111" s="9" t="s">
        <v>3</v>
      </c>
      <c r="E111" s="115"/>
      <c r="F111" s="112"/>
      <c r="G111" s="36">
        <f>price!D100</f>
        <v>150</v>
      </c>
      <c r="H111" s="45">
        <f t="shared" si="36"/>
        <v>0</v>
      </c>
      <c r="I111" s="36">
        <f>price!E100</f>
        <v>150</v>
      </c>
      <c r="J111" s="45">
        <f t="shared" si="37"/>
        <v>0</v>
      </c>
      <c r="K111" s="17">
        <f t="shared" si="38"/>
        <v>0</v>
      </c>
      <c r="L111" s="9"/>
    </row>
    <row r="112" spans="1:13">
      <c r="A112" s="9"/>
      <c r="B112" s="13" t="s">
        <v>94</v>
      </c>
      <c r="C112" s="10">
        <f>price!F101</f>
        <v>0</v>
      </c>
      <c r="D112" s="9" t="s">
        <v>3</v>
      </c>
      <c r="E112" s="115"/>
      <c r="F112" s="112"/>
      <c r="G112" s="36">
        <f>price!D101</f>
        <v>200</v>
      </c>
      <c r="H112" s="45">
        <f t="shared" si="36"/>
        <v>0</v>
      </c>
      <c r="I112" s="36">
        <f>price!E101</f>
        <v>200</v>
      </c>
      <c r="J112" s="45">
        <f t="shared" si="37"/>
        <v>0</v>
      </c>
      <c r="K112" s="17">
        <f t="shared" si="38"/>
        <v>0</v>
      </c>
      <c r="L112" s="9"/>
    </row>
    <row r="113" spans="1:12">
      <c r="A113" s="9">
        <v>4</v>
      </c>
      <c r="B113" s="9" t="s">
        <v>95</v>
      </c>
      <c r="C113" s="10">
        <f>price!F102</f>
        <v>0</v>
      </c>
      <c r="D113" s="9" t="s">
        <v>96</v>
      </c>
      <c r="E113" s="111"/>
      <c r="F113" s="112"/>
      <c r="G113" s="36">
        <f>price!D102</f>
        <v>2000</v>
      </c>
      <c r="H113" s="45">
        <f t="shared" si="36"/>
        <v>0</v>
      </c>
      <c r="I113" s="36">
        <f>price!E102</f>
        <v>2000</v>
      </c>
      <c r="J113" s="45">
        <f t="shared" si="37"/>
        <v>0</v>
      </c>
      <c r="K113" s="17">
        <f t="shared" si="38"/>
        <v>0</v>
      </c>
      <c r="L113" s="9"/>
    </row>
    <row r="114" spans="1:12">
      <c r="A114" s="9">
        <v>5</v>
      </c>
      <c r="B114" s="9" t="s">
        <v>97</v>
      </c>
      <c r="C114" s="10">
        <f>price!F103</f>
        <v>0</v>
      </c>
      <c r="D114" s="9" t="s">
        <v>98</v>
      </c>
      <c r="E114" s="111"/>
      <c r="F114" s="112"/>
      <c r="G114" s="36">
        <f>price!D103</f>
        <v>400</v>
      </c>
      <c r="H114" s="45">
        <f t="shared" si="36"/>
        <v>0</v>
      </c>
      <c r="I114" s="36">
        <f>price!E103</f>
        <v>320</v>
      </c>
      <c r="J114" s="45">
        <f t="shared" si="37"/>
        <v>0</v>
      </c>
      <c r="K114" s="17">
        <f t="shared" si="38"/>
        <v>0</v>
      </c>
      <c r="L114" s="9"/>
    </row>
    <row r="115" spans="1:12">
      <c r="A115" s="9">
        <v>6</v>
      </c>
      <c r="B115" s="9" t="s">
        <v>99</v>
      </c>
      <c r="C115" s="10">
        <f>price!F104</f>
        <v>0</v>
      </c>
      <c r="D115" s="9" t="s">
        <v>100</v>
      </c>
      <c r="E115" s="111"/>
      <c r="F115" s="112"/>
      <c r="G115" s="36">
        <f>price!D104</f>
        <v>250</v>
      </c>
      <c r="H115" s="45">
        <f t="shared" si="36"/>
        <v>0</v>
      </c>
      <c r="I115" s="36">
        <f>price!E104</f>
        <v>200</v>
      </c>
      <c r="J115" s="45">
        <f t="shared" si="37"/>
        <v>0</v>
      </c>
      <c r="K115" s="17">
        <f t="shared" si="38"/>
        <v>0</v>
      </c>
      <c r="L115" s="9"/>
    </row>
    <row r="116" spans="1:12" ht="21" thickBot="1">
      <c r="A116" s="9"/>
      <c r="B116" s="9"/>
      <c r="C116" s="9"/>
      <c r="D116" s="9"/>
      <c r="E116" s="113"/>
      <c r="F116" s="114"/>
      <c r="G116" s="37"/>
      <c r="H116" s="45">
        <f>SUM(H101:H115)</f>
        <v>0</v>
      </c>
      <c r="I116" s="45"/>
      <c r="J116" s="45">
        <f t="shared" ref="J116:K116" si="39">SUM(J101:J115)</f>
        <v>0</v>
      </c>
      <c r="K116" s="45">
        <f t="shared" si="39"/>
        <v>0</v>
      </c>
      <c r="L116" s="9"/>
    </row>
    <row r="117" spans="1:12" ht="21.75" thickTop="1">
      <c r="A117" s="25" t="s">
        <v>101</v>
      </c>
      <c r="B117" s="26"/>
      <c r="C117" s="26"/>
      <c r="D117" s="26"/>
      <c r="E117" s="26"/>
      <c r="F117" s="26"/>
      <c r="G117" s="3"/>
      <c r="H117" s="27"/>
      <c r="I117" s="2"/>
      <c r="J117" s="27"/>
      <c r="K117" s="27"/>
      <c r="L117" s="4"/>
    </row>
    <row r="118" spans="1:12" ht="21">
      <c r="A118" s="9"/>
      <c r="B118" s="61" t="s">
        <v>7</v>
      </c>
      <c r="C118" s="28" t="s">
        <v>117</v>
      </c>
      <c r="D118" s="9" t="s">
        <v>9</v>
      </c>
      <c r="E118" s="109"/>
      <c r="F118" s="110"/>
      <c r="G118" s="8" t="s">
        <v>11</v>
      </c>
      <c r="H118" s="7" t="s">
        <v>12</v>
      </c>
      <c r="I118" s="7" t="s">
        <v>13</v>
      </c>
      <c r="J118" s="7" t="s">
        <v>14</v>
      </c>
      <c r="K118" s="7" t="s">
        <v>15</v>
      </c>
      <c r="L118" s="7" t="s">
        <v>16</v>
      </c>
    </row>
    <row r="119" spans="1:12">
      <c r="A119" s="9"/>
      <c r="B119" s="116">
        <f>price!B107</f>
        <v>0</v>
      </c>
      <c r="C119" s="39">
        <f>price!F107</f>
        <v>0</v>
      </c>
      <c r="D119" s="9" t="s">
        <v>3</v>
      </c>
      <c r="E119" s="111"/>
      <c r="F119" s="112"/>
      <c r="G119" s="39">
        <f>price!D107</f>
        <v>0</v>
      </c>
      <c r="H119" s="45">
        <f>G119*C119</f>
        <v>0</v>
      </c>
      <c r="I119" s="39">
        <f>price!E107</f>
        <v>0</v>
      </c>
      <c r="J119" s="45">
        <f>I119*C119</f>
        <v>0</v>
      </c>
      <c r="K119" s="45">
        <f>H119-J119</f>
        <v>0</v>
      </c>
      <c r="L119" s="9"/>
    </row>
    <row r="120" spans="1:12">
      <c r="A120" s="9"/>
      <c r="B120" s="116">
        <f>price!B108</f>
        <v>0</v>
      </c>
      <c r="C120" s="39">
        <f>price!F108</f>
        <v>0</v>
      </c>
      <c r="D120" s="9" t="s">
        <v>3</v>
      </c>
      <c r="E120" s="111"/>
      <c r="F120" s="112"/>
      <c r="G120" s="39">
        <f>price!D108</f>
        <v>0</v>
      </c>
      <c r="H120" s="45">
        <f t="shared" ref="H120:H124" si="40">G120*C120</f>
        <v>0</v>
      </c>
      <c r="I120" s="39">
        <f>price!E108</f>
        <v>0</v>
      </c>
      <c r="J120" s="45">
        <f t="shared" ref="J120:J124" si="41">I120*C120</f>
        <v>0</v>
      </c>
      <c r="K120" s="45">
        <f t="shared" ref="K120:K124" si="42">H120-J120</f>
        <v>0</v>
      </c>
      <c r="L120" s="9"/>
    </row>
    <row r="121" spans="1:12">
      <c r="A121" s="9"/>
      <c r="B121" s="116">
        <f>price!B109</f>
        <v>0</v>
      </c>
      <c r="C121" s="39">
        <f>price!F109</f>
        <v>0</v>
      </c>
      <c r="D121" s="9" t="s">
        <v>3</v>
      </c>
      <c r="E121" s="111"/>
      <c r="F121" s="112"/>
      <c r="G121" s="39">
        <f>price!D109</f>
        <v>0</v>
      </c>
      <c r="H121" s="45">
        <f t="shared" si="40"/>
        <v>0</v>
      </c>
      <c r="I121" s="39">
        <f>price!E109</f>
        <v>0</v>
      </c>
      <c r="J121" s="45">
        <f t="shared" si="41"/>
        <v>0</v>
      </c>
      <c r="K121" s="45">
        <f t="shared" si="42"/>
        <v>0</v>
      </c>
      <c r="L121" s="9"/>
    </row>
    <row r="122" spans="1:12">
      <c r="A122" s="9"/>
      <c r="B122" s="116">
        <f>price!B110</f>
        <v>0</v>
      </c>
      <c r="C122" s="39">
        <f>price!F110</f>
        <v>0</v>
      </c>
      <c r="D122" s="9" t="s">
        <v>3</v>
      </c>
      <c r="E122" s="111"/>
      <c r="F122" s="112"/>
      <c r="G122" s="39">
        <f>price!D110</f>
        <v>0</v>
      </c>
      <c r="H122" s="45">
        <f t="shared" si="40"/>
        <v>0</v>
      </c>
      <c r="I122" s="39">
        <f>price!E110</f>
        <v>0</v>
      </c>
      <c r="J122" s="45">
        <f t="shared" si="41"/>
        <v>0</v>
      </c>
      <c r="K122" s="45">
        <f t="shared" si="42"/>
        <v>0</v>
      </c>
      <c r="L122" s="9"/>
    </row>
    <row r="123" spans="1:12">
      <c r="A123" s="9"/>
      <c r="B123" s="116">
        <f>price!B111</f>
        <v>0</v>
      </c>
      <c r="C123" s="39">
        <f>price!F111</f>
        <v>0</v>
      </c>
      <c r="D123" s="9" t="s">
        <v>3</v>
      </c>
      <c r="E123" s="111"/>
      <c r="F123" s="112"/>
      <c r="G123" s="39">
        <f>price!D111</f>
        <v>0</v>
      </c>
      <c r="H123" s="45">
        <f t="shared" si="40"/>
        <v>0</v>
      </c>
      <c r="I123" s="39">
        <f>price!E111</f>
        <v>0</v>
      </c>
      <c r="J123" s="45">
        <f t="shared" si="41"/>
        <v>0</v>
      </c>
      <c r="K123" s="45">
        <f t="shared" si="42"/>
        <v>0</v>
      </c>
      <c r="L123" s="9"/>
    </row>
    <row r="124" spans="1:12">
      <c r="A124" s="9"/>
      <c r="B124" s="116">
        <f>price!B112</f>
        <v>0</v>
      </c>
      <c r="C124" s="39">
        <f>price!F112</f>
        <v>0</v>
      </c>
      <c r="D124" s="9" t="s">
        <v>3</v>
      </c>
      <c r="E124" s="111"/>
      <c r="F124" s="112"/>
      <c r="G124" s="39">
        <f>price!D112</f>
        <v>0</v>
      </c>
      <c r="H124" s="45">
        <f t="shared" si="40"/>
        <v>0</v>
      </c>
      <c r="I124" s="39">
        <f>price!E112</f>
        <v>0</v>
      </c>
      <c r="J124" s="45">
        <f t="shared" si="41"/>
        <v>0</v>
      </c>
      <c r="K124" s="45">
        <f t="shared" si="42"/>
        <v>0</v>
      </c>
      <c r="L124" s="9"/>
    </row>
    <row r="125" spans="1:12" ht="21" thickBot="1">
      <c r="A125" s="9"/>
      <c r="B125" s="9"/>
      <c r="C125" s="9"/>
      <c r="D125" s="9"/>
      <c r="E125" s="113"/>
      <c r="F125" s="114"/>
      <c r="G125" s="37"/>
      <c r="H125" s="45">
        <f>SUM(H119:H124)</f>
        <v>0</v>
      </c>
      <c r="I125" s="45"/>
      <c r="J125" s="45">
        <f>SUM(J119:J124)</f>
        <v>0</v>
      </c>
      <c r="K125" s="45">
        <f>H125-J125</f>
        <v>0</v>
      </c>
      <c r="L125" s="9"/>
    </row>
    <row r="126" spans="1:12" ht="21.75" thickTop="1">
      <c r="A126" s="25"/>
      <c r="B126" s="26"/>
      <c r="C126" s="26"/>
      <c r="D126" s="26"/>
      <c r="E126" s="26"/>
      <c r="F126" s="26"/>
      <c r="G126" s="3"/>
      <c r="H126" s="27"/>
      <c r="I126" s="2"/>
      <c r="J126" s="27"/>
      <c r="K126" s="27"/>
      <c r="L126" s="4"/>
    </row>
    <row r="127" spans="1:12">
      <c r="G127" s="46"/>
    </row>
    <row r="128" spans="1:12">
      <c r="G128" s="46"/>
      <c r="H128" s="5" t="s">
        <v>12</v>
      </c>
      <c r="J128" s="5" t="s">
        <v>14</v>
      </c>
    </row>
    <row r="129" spans="2:10">
      <c r="B129" s="5" t="s">
        <v>6</v>
      </c>
      <c r="G129" s="46"/>
      <c r="H129" s="47">
        <f>H20</f>
        <v>0</v>
      </c>
      <c r="J129" s="47">
        <f>J20</f>
        <v>0</v>
      </c>
    </row>
    <row r="130" spans="2:10">
      <c r="B130" s="5" t="s">
        <v>29</v>
      </c>
      <c r="G130" s="46"/>
      <c r="H130" s="47">
        <f>H58</f>
        <v>0</v>
      </c>
      <c r="J130" s="47">
        <f>J58</f>
        <v>0</v>
      </c>
    </row>
    <row r="131" spans="2:10">
      <c r="B131" s="5" t="s">
        <v>44</v>
      </c>
      <c r="G131" s="46"/>
      <c r="H131" s="47">
        <f>H78</f>
        <v>0</v>
      </c>
      <c r="J131" s="47">
        <f>J78</f>
        <v>0</v>
      </c>
    </row>
    <row r="132" spans="2:10">
      <c r="B132" s="5" t="s">
        <v>64</v>
      </c>
      <c r="G132" s="46"/>
      <c r="H132" s="47">
        <f>H90</f>
        <v>0</v>
      </c>
      <c r="J132" s="47">
        <f>J90</f>
        <v>0</v>
      </c>
    </row>
    <row r="133" spans="2:10">
      <c r="B133" s="5" t="s">
        <v>75</v>
      </c>
      <c r="G133" s="46"/>
      <c r="H133" s="47">
        <f>H98</f>
        <v>0</v>
      </c>
      <c r="J133" s="47">
        <f>J98</f>
        <v>0</v>
      </c>
    </row>
    <row r="134" spans="2:10">
      <c r="B134" s="5" t="str">
        <f>A99</f>
        <v>วัสดุและอุปกรณ์ประกอบการเรียนรู้</v>
      </c>
      <c r="G134" s="46"/>
      <c r="H134" s="47">
        <f>H116</f>
        <v>0</v>
      </c>
      <c r="J134" s="47">
        <f>J116</f>
        <v>0</v>
      </c>
    </row>
    <row r="135" spans="2:10">
      <c r="B135" s="5" t="str">
        <f>A117</f>
        <v>อุปกรณ์ทำกิจกรรมพิเศษ</v>
      </c>
      <c r="G135" s="46"/>
      <c r="H135" s="48">
        <f>H125</f>
        <v>0</v>
      </c>
      <c r="J135" s="48">
        <f>J125</f>
        <v>0</v>
      </c>
    </row>
    <row r="136" spans="2:10">
      <c r="B136" s="5" t="s">
        <v>102</v>
      </c>
      <c r="G136" s="46"/>
      <c r="H136" s="47">
        <f>SUM(H129:H135)</f>
        <v>0</v>
      </c>
      <c r="J136" s="47">
        <f>SUM(J129:J135)</f>
        <v>0</v>
      </c>
    </row>
    <row r="137" spans="2:10" ht="21">
      <c r="B137" s="5" t="s">
        <v>103</v>
      </c>
      <c r="E137" s="122">
        <v>0.05</v>
      </c>
      <c r="G137" s="46"/>
      <c r="H137" s="47">
        <f>H136*E137</f>
        <v>0</v>
      </c>
      <c r="J137" s="49"/>
    </row>
    <row r="138" spans="2:10" ht="21" thickBot="1">
      <c r="B138" s="5" t="s">
        <v>104</v>
      </c>
      <c r="G138" s="46"/>
      <c r="H138" s="50">
        <f>SUM(H136:H137)</f>
        <v>0</v>
      </c>
      <c r="J138" s="50">
        <f>SUM(J136:J137)</f>
        <v>0</v>
      </c>
    </row>
    <row r="139" spans="2:10">
      <c r="G139" s="46"/>
    </row>
    <row r="140" spans="2:10">
      <c r="B140" s="5" t="s">
        <v>1</v>
      </c>
      <c r="G140" s="46"/>
      <c r="H140" s="5">
        <f>B3</f>
        <v>0</v>
      </c>
      <c r="I140" s="5" t="s">
        <v>3</v>
      </c>
    </row>
    <row r="141" spans="2:10">
      <c r="B141" s="5" t="s">
        <v>12</v>
      </c>
      <c r="H141" s="47">
        <f>H138</f>
        <v>0</v>
      </c>
      <c r="J141" s="5">
        <f>CEILING(H141,10)</f>
        <v>0</v>
      </c>
    </row>
    <row r="142" spans="2:10">
      <c r="B142" s="5" t="s">
        <v>14</v>
      </c>
      <c r="H142" s="48">
        <f>J138</f>
        <v>0</v>
      </c>
    </row>
    <row r="143" spans="2:10" ht="21" thickBot="1">
      <c r="B143" s="5" t="s">
        <v>105</v>
      </c>
      <c r="H143" s="51">
        <f>H138-J138</f>
        <v>0</v>
      </c>
      <c r="I143" s="5" t="s">
        <v>106</v>
      </c>
    </row>
    <row r="144" spans="2:10" ht="21" thickTop="1">
      <c r="B144" s="5" t="s">
        <v>107</v>
      </c>
      <c r="G144" s="46"/>
      <c r="H144" s="46" t="e">
        <f>H138/B3</f>
        <v>#DIV/0!</v>
      </c>
      <c r="I144" s="5" t="s">
        <v>106</v>
      </c>
    </row>
    <row r="145" spans="2:8">
      <c r="B145" s="5" t="s">
        <v>108</v>
      </c>
      <c r="G145" s="46"/>
      <c r="H145" s="52" t="e">
        <f>H143/H138</f>
        <v>#DIV/0!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10"/>
  <sheetViews>
    <sheetView workbookViewId="0">
      <pane ySplit="1" topLeftCell="A101" activePane="bottomLeft" state="frozen"/>
      <selection pane="bottomLeft" activeCell="B109" sqref="B109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8.85546875" style="5" bestFit="1" customWidth="1"/>
    <col min="4" max="4" width="16.140625" style="96" bestFit="1" customWidth="1"/>
    <col min="5" max="5" width="13.7109375" style="96" bestFit="1" customWidth="1"/>
    <col min="6" max="6" width="13.5703125" style="53" bestFit="1" customWidth="1"/>
    <col min="7" max="7" width="6.85546875" style="76" bestFit="1" customWidth="1"/>
    <col min="8" max="8" width="10.42578125" style="53" customWidth="1"/>
    <col min="9" max="9" width="5.140625" style="76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8" t="s">
        <v>11</v>
      </c>
      <c r="E1" s="88" t="s">
        <v>144</v>
      </c>
      <c r="F1" s="147" t="s">
        <v>117</v>
      </c>
      <c r="G1" s="148"/>
      <c r="H1" s="148"/>
      <c r="I1" s="149"/>
      <c r="J1" s="28" t="s">
        <v>16</v>
      </c>
    </row>
    <row r="2" spans="1:17" ht="21">
      <c r="A2" s="18" t="s">
        <v>118</v>
      </c>
      <c r="B2" s="55"/>
      <c r="C2" s="55"/>
      <c r="D2" s="89"/>
      <c r="E2" s="89"/>
      <c r="F2" s="102"/>
      <c r="G2" s="58" t="s">
        <v>3</v>
      </c>
      <c r="H2" s="57"/>
      <c r="I2" s="58"/>
      <c r="J2" s="56"/>
    </row>
    <row r="3" spans="1:17" ht="21">
      <c r="A3" s="1" t="s">
        <v>6</v>
      </c>
      <c r="B3" s="2"/>
      <c r="C3" s="2"/>
      <c r="D3" s="90"/>
      <c r="E3" s="90"/>
      <c r="F3" s="71" t="s">
        <v>8</v>
      </c>
      <c r="G3" s="72" t="s">
        <v>9</v>
      </c>
      <c r="H3" s="71" t="s">
        <v>126</v>
      </c>
      <c r="I3" s="72" t="s">
        <v>9</v>
      </c>
      <c r="J3" s="4"/>
    </row>
    <row r="4" spans="1:17">
      <c r="A4" s="9">
        <v>1</v>
      </c>
      <c r="B4" s="9" t="s">
        <v>17</v>
      </c>
      <c r="C4" s="9"/>
      <c r="D4" s="91"/>
      <c r="E4" s="91"/>
      <c r="F4" s="57"/>
      <c r="G4" s="58"/>
      <c r="H4" s="57"/>
      <c r="I4" s="58"/>
      <c r="J4" s="9"/>
    </row>
    <row r="5" spans="1:17">
      <c r="A5" s="9"/>
      <c r="B5" s="13" t="s">
        <v>170</v>
      </c>
      <c r="C5" s="9" t="s">
        <v>106</v>
      </c>
      <c r="D5" s="97">
        <v>2800</v>
      </c>
      <c r="E5" s="97">
        <f>700+250</f>
        <v>950</v>
      </c>
      <c r="F5" s="57"/>
      <c r="G5" s="58" t="s">
        <v>18</v>
      </c>
      <c r="H5" s="57"/>
      <c r="I5" s="58" t="s">
        <v>124</v>
      </c>
      <c r="J5" s="9" t="s">
        <v>169</v>
      </c>
    </row>
    <row r="6" spans="1:17">
      <c r="A6" s="9"/>
      <c r="B6" s="13" t="s">
        <v>171</v>
      </c>
      <c r="C6" s="9" t="s">
        <v>106</v>
      </c>
      <c r="D6" s="119">
        <v>2100</v>
      </c>
      <c r="E6" s="97">
        <f t="shared" ref="E6:E8" si="0">700+250</f>
        <v>950</v>
      </c>
      <c r="F6" s="57"/>
      <c r="G6" s="58" t="s">
        <v>18</v>
      </c>
      <c r="H6" s="57"/>
      <c r="I6" s="58" t="s">
        <v>124</v>
      </c>
      <c r="J6" s="9"/>
    </row>
    <row r="7" spans="1:17">
      <c r="A7" s="9"/>
      <c r="B7" s="13" t="s">
        <v>172</v>
      </c>
      <c r="C7" s="9" t="s">
        <v>106</v>
      </c>
      <c r="D7" s="97">
        <v>1900</v>
      </c>
      <c r="E7" s="97">
        <f t="shared" si="0"/>
        <v>950</v>
      </c>
      <c r="F7" s="57"/>
      <c r="G7" s="58" t="s">
        <v>18</v>
      </c>
      <c r="H7" s="57"/>
      <c r="I7" s="58" t="s">
        <v>124</v>
      </c>
      <c r="J7" s="9"/>
    </row>
    <row r="8" spans="1:17">
      <c r="A8" s="9"/>
      <c r="B8" s="13" t="s">
        <v>173</v>
      </c>
      <c r="C8" s="9" t="s">
        <v>106</v>
      </c>
      <c r="D8" s="97">
        <v>1600</v>
      </c>
      <c r="E8" s="97">
        <f t="shared" si="0"/>
        <v>950</v>
      </c>
      <c r="F8" s="57"/>
      <c r="G8" s="58" t="s">
        <v>18</v>
      </c>
      <c r="H8" s="57"/>
      <c r="I8" s="58" t="s">
        <v>124</v>
      </c>
      <c r="J8" s="9"/>
    </row>
    <row r="9" spans="1:17">
      <c r="A9" s="9"/>
      <c r="B9" s="13" t="s">
        <v>174</v>
      </c>
      <c r="C9" s="9"/>
      <c r="D9" s="97">
        <f>500+250</f>
        <v>750</v>
      </c>
      <c r="E9" s="97">
        <f>350+250</f>
        <v>600</v>
      </c>
      <c r="F9" s="57"/>
      <c r="G9" s="58" t="s">
        <v>21</v>
      </c>
      <c r="H9" s="57"/>
      <c r="I9" s="58" t="s">
        <v>124</v>
      </c>
      <c r="J9" s="9" t="s">
        <v>175</v>
      </c>
    </row>
    <row r="10" spans="1:17">
      <c r="A10" s="9">
        <v>2</v>
      </c>
      <c r="B10" s="9" t="s">
        <v>20</v>
      </c>
      <c r="C10" s="9" t="s">
        <v>106</v>
      </c>
      <c r="D10" s="120">
        <v>120000</v>
      </c>
      <c r="E10" s="120">
        <v>100000</v>
      </c>
      <c r="F10" s="57"/>
      <c r="G10" s="58" t="s">
        <v>21</v>
      </c>
      <c r="H10" s="57"/>
      <c r="I10" s="58" t="s">
        <v>124</v>
      </c>
      <c r="J10" s="9" t="s">
        <v>175</v>
      </c>
    </row>
    <row r="11" spans="1:17">
      <c r="A11" s="9">
        <v>3</v>
      </c>
      <c r="B11" s="9" t="s">
        <v>22</v>
      </c>
      <c r="C11" s="9" t="s">
        <v>106</v>
      </c>
      <c r="D11" s="120"/>
      <c r="E11" s="120"/>
      <c r="F11" s="57"/>
      <c r="G11" s="58" t="s">
        <v>18</v>
      </c>
      <c r="H11" s="57"/>
      <c r="I11" s="58" t="s">
        <v>124</v>
      </c>
      <c r="J11" s="9"/>
    </row>
    <row r="12" spans="1:17">
      <c r="A12" s="9">
        <v>4</v>
      </c>
      <c r="B12" s="9" t="s">
        <v>23</v>
      </c>
      <c r="C12" s="9" t="s">
        <v>106</v>
      </c>
      <c r="D12" s="97">
        <v>400</v>
      </c>
      <c r="E12" s="97">
        <v>200</v>
      </c>
      <c r="F12" s="57"/>
      <c r="G12" s="58" t="s">
        <v>3</v>
      </c>
      <c r="H12" s="57"/>
      <c r="I12" s="58" t="s">
        <v>124</v>
      </c>
      <c r="J12" s="9"/>
      <c r="P12" s="46"/>
    </row>
    <row r="13" spans="1:17">
      <c r="A13" s="9">
        <v>5</v>
      </c>
      <c r="B13" s="9" t="s">
        <v>24</v>
      </c>
      <c r="C13" s="9" t="s">
        <v>106</v>
      </c>
      <c r="D13" s="120"/>
      <c r="E13" s="120"/>
      <c r="F13" s="57"/>
      <c r="G13" s="58" t="s">
        <v>18</v>
      </c>
      <c r="H13" s="57"/>
      <c r="I13" s="58" t="s">
        <v>124</v>
      </c>
      <c r="J13" s="9"/>
    </row>
    <row r="14" spans="1:17">
      <c r="A14" s="9">
        <v>6</v>
      </c>
      <c r="B14" s="9" t="s">
        <v>25</v>
      </c>
      <c r="D14" s="119"/>
      <c r="E14" s="119"/>
      <c r="F14" s="57"/>
      <c r="G14" s="58"/>
      <c r="H14" s="57"/>
      <c r="I14" s="58"/>
      <c r="J14" s="9"/>
      <c r="P14" s="46"/>
    </row>
    <row r="15" spans="1:17">
      <c r="A15" s="9"/>
      <c r="B15" s="13" t="s">
        <v>26</v>
      </c>
      <c r="C15" s="9" t="s">
        <v>106</v>
      </c>
      <c r="D15" s="121">
        <v>1000</v>
      </c>
      <c r="E15" s="119">
        <v>800</v>
      </c>
      <c r="F15" s="57"/>
      <c r="G15" s="58" t="s">
        <v>18</v>
      </c>
      <c r="H15" s="57"/>
      <c r="I15" s="58" t="s">
        <v>124</v>
      </c>
      <c r="J15" s="11"/>
      <c r="Q15" s="46"/>
    </row>
    <row r="16" spans="1:17">
      <c r="A16" s="9"/>
      <c r="B16" s="13" t="s">
        <v>27</v>
      </c>
      <c r="C16" s="9" t="s">
        <v>106</v>
      </c>
      <c r="D16" s="121">
        <v>1000</v>
      </c>
      <c r="E16" s="119">
        <v>900</v>
      </c>
      <c r="F16" s="57"/>
      <c r="G16" s="58" t="s">
        <v>18</v>
      </c>
      <c r="H16" s="57"/>
      <c r="I16" s="58" t="s">
        <v>124</v>
      </c>
      <c r="J16" s="11"/>
    </row>
    <row r="17" spans="1:10" ht="21">
      <c r="A17" s="1" t="s">
        <v>29</v>
      </c>
      <c r="B17" s="2"/>
      <c r="C17" s="2"/>
      <c r="D17" s="90"/>
      <c r="E17" s="90"/>
      <c r="F17" s="71" t="s">
        <v>1</v>
      </c>
      <c r="G17" s="72" t="s">
        <v>9</v>
      </c>
      <c r="H17" s="71" t="s">
        <v>30</v>
      </c>
      <c r="I17" s="72" t="s">
        <v>9</v>
      </c>
      <c r="J17" s="4"/>
    </row>
    <row r="18" spans="1:10" ht="21">
      <c r="A18" s="9">
        <v>1</v>
      </c>
      <c r="B18" s="61" t="s">
        <v>31</v>
      </c>
      <c r="C18" s="9"/>
      <c r="D18" s="107"/>
      <c r="E18" s="91"/>
      <c r="F18" s="57"/>
      <c r="G18" s="58"/>
      <c r="H18" s="57"/>
      <c r="I18" s="58"/>
      <c r="J18" s="9"/>
    </row>
    <row r="19" spans="1:10">
      <c r="A19" s="9"/>
      <c r="B19" s="9" t="s">
        <v>39</v>
      </c>
      <c r="C19" s="9" t="s">
        <v>106</v>
      </c>
      <c r="D19" s="107">
        <v>0</v>
      </c>
      <c r="E19" s="91">
        <v>250</v>
      </c>
      <c r="F19" s="57"/>
      <c r="G19" s="58" t="s">
        <v>3</v>
      </c>
      <c r="H19" s="57"/>
      <c r="I19" s="58" t="s">
        <v>32</v>
      </c>
      <c r="J19" s="9" t="s">
        <v>168</v>
      </c>
    </row>
    <row r="20" spans="1:10">
      <c r="A20" s="9"/>
      <c r="B20" s="9" t="s">
        <v>33</v>
      </c>
      <c r="C20" s="9" t="s">
        <v>106</v>
      </c>
      <c r="D20" s="107">
        <v>180</v>
      </c>
      <c r="E20" s="91">
        <f>D20</f>
        <v>180</v>
      </c>
      <c r="F20" s="57"/>
      <c r="G20" s="58" t="s">
        <v>3</v>
      </c>
      <c r="H20" s="57"/>
      <c r="I20" s="58" t="s">
        <v>32</v>
      </c>
      <c r="J20" s="9"/>
    </row>
    <row r="21" spans="1:10">
      <c r="A21" s="9"/>
      <c r="B21" s="9" t="s">
        <v>34</v>
      </c>
      <c r="C21" s="9" t="s">
        <v>106</v>
      </c>
      <c r="D21" s="107">
        <v>200</v>
      </c>
      <c r="E21" s="91">
        <f>D21</f>
        <v>200</v>
      </c>
      <c r="F21" s="57"/>
      <c r="G21" s="58" t="s">
        <v>3</v>
      </c>
      <c r="H21" s="57"/>
      <c r="I21" s="58" t="s">
        <v>32</v>
      </c>
      <c r="J21" s="9"/>
    </row>
    <row r="22" spans="1:10">
      <c r="A22" s="9"/>
      <c r="B22" s="9" t="s">
        <v>35</v>
      </c>
      <c r="C22" s="9"/>
      <c r="D22" s="107"/>
      <c r="E22" s="91"/>
      <c r="F22" s="57"/>
      <c r="G22" s="58"/>
      <c r="H22" s="57"/>
      <c r="I22" s="58"/>
      <c r="J22" s="9"/>
    </row>
    <row r="23" spans="1:10">
      <c r="A23" s="9"/>
      <c r="B23" s="9" t="s">
        <v>119</v>
      </c>
      <c r="C23" s="9" t="s">
        <v>106</v>
      </c>
      <c r="D23" s="107">
        <v>100</v>
      </c>
      <c r="E23" s="91">
        <f>D23</f>
        <v>100</v>
      </c>
      <c r="F23" s="57"/>
      <c r="G23" s="58" t="s">
        <v>3</v>
      </c>
      <c r="H23" s="57"/>
      <c r="I23" s="58" t="s">
        <v>32</v>
      </c>
      <c r="J23" s="9"/>
    </row>
    <row r="24" spans="1:10">
      <c r="A24" s="9"/>
      <c r="B24" s="9" t="s">
        <v>120</v>
      </c>
      <c r="C24" s="9" t="s">
        <v>106</v>
      </c>
      <c r="D24" s="107">
        <v>100</v>
      </c>
      <c r="E24" s="91">
        <f t="shared" ref="E24:E52" si="1">D24</f>
        <v>100</v>
      </c>
      <c r="F24" s="57"/>
      <c r="G24" s="58" t="s">
        <v>3</v>
      </c>
      <c r="H24" s="57"/>
      <c r="I24" s="58" t="s">
        <v>32</v>
      </c>
      <c r="J24" s="9"/>
    </row>
    <row r="25" spans="1:10">
      <c r="A25" s="9"/>
      <c r="B25" s="9" t="s">
        <v>121</v>
      </c>
      <c r="C25" s="9" t="s">
        <v>106</v>
      </c>
      <c r="D25" s="107"/>
      <c r="E25" s="91">
        <f t="shared" si="1"/>
        <v>0</v>
      </c>
      <c r="F25" s="57"/>
      <c r="G25" s="58" t="s">
        <v>3</v>
      </c>
      <c r="H25" s="57"/>
      <c r="I25" s="58" t="s">
        <v>32</v>
      </c>
      <c r="J25" s="9"/>
    </row>
    <row r="26" spans="1:10" ht="21">
      <c r="A26" s="9">
        <v>2</v>
      </c>
      <c r="B26" s="61" t="s">
        <v>38</v>
      </c>
      <c r="C26" s="9"/>
      <c r="D26" s="107"/>
      <c r="E26" s="91"/>
      <c r="F26" s="57"/>
      <c r="G26" s="58"/>
      <c r="H26" s="57"/>
      <c r="I26" s="58"/>
      <c r="J26" s="9"/>
    </row>
    <row r="27" spans="1:10">
      <c r="A27" s="9"/>
      <c r="B27" s="9" t="s">
        <v>39</v>
      </c>
      <c r="C27" s="9" t="s">
        <v>106</v>
      </c>
      <c r="D27" s="107">
        <v>100</v>
      </c>
      <c r="E27" s="91">
        <f t="shared" si="1"/>
        <v>100</v>
      </c>
      <c r="F27" s="57"/>
      <c r="G27" s="58" t="s">
        <v>3</v>
      </c>
      <c r="H27" s="57"/>
      <c r="I27" s="58" t="s">
        <v>32</v>
      </c>
      <c r="J27" s="9"/>
    </row>
    <row r="28" spans="1:10">
      <c r="A28" s="9"/>
      <c r="B28" s="9" t="s">
        <v>33</v>
      </c>
      <c r="C28" s="9" t="s">
        <v>106</v>
      </c>
      <c r="D28" s="107">
        <v>150</v>
      </c>
      <c r="E28" s="91">
        <f t="shared" si="1"/>
        <v>150</v>
      </c>
      <c r="F28" s="57"/>
      <c r="G28" s="58" t="s">
        <v>3</v>
      </c>
      <c r="H28" s="57"/>
      <c r="I28" s="58" t="s">
        <v>32</v>
      </c>
      <c r="J28" s="9"/>
    </row>
    <row r="29" spans="1:10">
      <c r="A29" s="9"/>
      <c r="B29" s="9" t="s">
        <v>34</v>
      </c>
      <c r="C29" s="9" t="s">
        <v>106</v>
      </c>
      <c r="D29" s="107">
        <v>150</v>
      </c>
      <c r="E29" s="91">
        <f t="shared" si="1"/>
        <v>150</v>
      </c>
      <c r="F29" s="57"/>
      <c r="G29" s="58" t="s">
        <v>3</v>
      </c>
      <c r="H29" s="57"/>
      <c r="I29" s="58" t="s">
        <v>32</v>
      </c>
      <c r="J29" s="9"/>
    </row>
    <row r="30" spans="1:10">
      <c r="A30" s="9"/>
      <c r="B30" s="9" t="s">
        <v>40</v>
      </c>
      <c r="C30" s="9"/>
      <c r="D30" s="107"/>
      <c r="E30" s="91"/>
      <c r="F30" s="57"/>
      <c r="G30" s="58"/>
      <c r="H30" s="57"/>
      <c r="I30" s="58"/>
      <c r="J30" s="9"/>
    </row>
    <row r="31" spans="1:10">
      <c r="A31" s="9"/>
      <c r="B31" s="9" t="s">
        <v>119</v>
      </c>
      <c r="C31" s="9" t="s">
        <v>106</v>
      </c>
      <c r="D31" s="107">
        <v>80</v>
      </c>
      <c r="E31" s="91">
        <f t="shared" si="1"/>
        <v>80</v>
      </c>
      <c r="F31" s="57"/>
      <c r="G31" s="58" t="s">
        <v>3</v>
      </c>
      <c r="H31" s="57"/>
      <c r="I31" s="58" t="s">
        <v>32</v>
      </c>
      <c r="J31" s="9"/>
    </row>
    <row r="32" spans="1:10">
      <c r="A32" s="9"/>
      <c r="B32" s="9" t="s">
        <v>120</v>
      </c>
      <c r="C32" s="9" t="s">
        <v>106</v>
      </c>
      <c r="D32" s="107">
        <v>80</v>
      </c>
      <c r="E32" s="91">
        <f t="shared" si="1"/>
        <v>80</v>
      </c>
      <c r="F32" s="57"/>
      <c r="G32" s="58" t="s">
        <v>3</v>
      </c>
      <c r="H32" s="57"/>
      <c r="I32" s="58" t="s">
        <v>32</v>
      </c>
      <c r="J32" s="9"/>
    </row>
    <row r="33" spans="1:10">
      <c r="A33" s="9"/>
      <c r="B33" s="9" t="s">
        <v>121</v>
      </c>
      <c r="C33" s="9" t="s">
        <v>106</v>
      </c>
      <c r="D33" s="107"/>
      <c r="E33" s="91">
        <f t="shared" si="1"/>
        <v>0</v>
      </c>
      <c r="F33" s="57"/>
      <c r="G33" s="58" t="s">
        <v>3</v>
      </c>
      <c r="H33" s="57"/>
      <c r="I33" s="58" t="s">
        <v>32</v>
      </c>
      <c r="J33" s="9"/>
    </row>
    <row r="34" spans="1:10" ht="21">
      <c r="A34" s="9">
        <v>3</v>
      </c>
      <c r="B34" s="62" t="s">
        <v>41</v>
      </c>
      <c r="C34" s="9"/>
      <c r="D34" s="107"/>
      <c r="E34" s="91"/>
      <c r="F34" s="57"/>
      <c r="G34" s="58"/>
      <c r="H34" s="57"/>
      <c r="I34" s="58"/>
      <c r="J34" s="9"/>
    </row>
    <row r="35" spans="1:10">
      <c r="A35" s="9"/>
      <c r="B35" s="9" t="s">
        <v>33</v>
      </c>
      <c r="C35" s="9" t="s">
        <v>3</v>
      </c>
      <c r="D35" s="107"/>
      <c r="E35" s="91">
        <f t="shared" si="1"/>
        <v>0</v>
      </c>
      <c r="F35" s="57"/>
      <c r="G35" s="58" t="s">
        <v>3</v>
      </c>
      <c r="H35" s="57"/>
      <c r="I35" s="58" t="s">
        <v>32</v>
      </c>
      <c r="J35" s="9"/>
    </row>
    <row r="36" spans="1:10">
      <c r="A36" s="9"/>
      <c r="B36" s="9" t="s">
        <v>34</v>
      </c>
      <c r="C36" s="9" t="s">
        <v>3</v>
      </c>
      <c r="D36" s="107"/>
      <c r="E36" s="91">
        <f t="shared" si="1"/>
        <v>0</v>
      </c>
      <c r="F36" s="57"/>
      <c r="G36" s="58" t="s">
        <v>3</v>
      </c>
      <c r="H36" s="57"/>
      <c r="I36" s="58" t="s">
        <v>32</v>
      </c>
      <c r="J36" s="9"/>
    </row>
    <row r="37" spans="1:10">
      <c r="A37" s="9"/>
      <c r="B37" s="9" t="s">
        <v>42</v>
      </c>
      <c r="C37" s="9" t="s">
        <v>3</v>
      </c>
      <c r="D37" s="107"/>
      <c r="E37" s="91">
        <f t="shared" si="1"/>
        <v>0</v>
      </c>
      <c r="F37" s="57"/>
      <c r="G37" s="58" t="s">
        <v>3</v>
      </c>
      <c r="H37" s="57"/>
      <c r="I37" s="58" t="s">
        <v>32</v>
      </c>
      <c r="J37" s="9"/>
    </row>
    <row r="38" spans="1:10">
      <c r="A38" s="9"/>
      <c r="B38" s="9" t="s">
        <v>43</v>
      </c>
      <c r="C38" s="9" t="s">
        <v>3</v>
      </c>
      <c r="D38" s="107"/>
      <c r="E38" s="91">
        <f t="shared" si="1"/>
        <v>0</v>
      </c>
      <c r="F38" s="57"/>
      <c r="G38" s="58" t="s">
        <v>3</v>
      </c>
      <c r="H38" s="57"/>
      <c r="I38" s="58" t="s">
        <v>32</v>
      </c>
      <c r="J38" s="9"/>
    </row>
    <row r="39" spans="1:10">
      <c r="A39" s="9"/>
      <c r="B39" s="9" t="s">
        <v>36</v>
      </c>
      <c r="C39" s="9" t="s">
        <v>3</v>
      </c>
      <c r="D39" s="107"/>
      <c r="E39" s="91">
        <f t="shared" si="1"/>
        <v>0</v>
      </c>
      <c r="F39" s="57"/>
      <c r="G39" s="58" t="s">
        <v>3</v>
      </c>
      <c r="H39" s="57"/>
      <c r="I39" s="58" t="s">
        <v>32</v>
      </c>
      <c r="J39" s="9"/>
    </row>
    <row r="40" spans="1:10">
      <c r="A40" s="9"/>
      <c r="B40" s="9" t="s">
        <v>37</v>
      </c>
      <c r="C40" s="9" t="s">
        <v>3</v>
      </c>
      <c r="D40" s="107"/>
      <c r="E40" s="91">
        <f t="shared" si="1"/>
        <v>0</v>
      </c>
      <c r="F40" s="57"/>
      <c r="G40" s="58" t="s">
        <v>3</v>
      </c>
      <c r="H40" s="57"/>
      <c r="I40" s="58" t="s">
        <v>32</v>
      </c>
      <c r="J40" s="9"/>
    </row>
    <row r="41" spans="1:10" ht="21">
      <c r="A41" s="9">
        <v>4</v>
      </c>
      <c r="B41" s="61" t="s">
        <v>122</v>
      </c>
      <c r="C41" s="9"/>
      <c r="D41" s="107"/>
      <c r="E41" s="91"/>
      <c r="F41" s="57"/>
      <c r="G41" s="58"/>
      <c r="H41" s="57"/>
      <c r="I41" s="58"/>
      <c r="J41" s="9"/>
    </row>
    <row r="42" spans="1:10">
      <c r="A42" s="9"/>
      <c r="B42" s="9" t="s">
        <v>39</v>
      </c>
      <c r="C42" s="9" t="s">
        <v>3</v>
      </c>
      <c r="D42" s="107"/>
      <c r="E42" s="91">
        <f t="shared" si="1"/>
        <v>0</v>
      </c>
      <c r="F42" s="57"/>
      <c r="G42" s="58" t="s">
        <v>3</v>
      </c>
      <c r="H42" s="57"/>
      <c r="I42" s="58" t="s">
        <v>32</v>
      </c>
      <c r="J42" s="9"/>
    </row>
    <row r="43" spans="1:10">
      <c r="A43" s="9"/>
      <c r="B43" s="9" t="s">
        <v>33</v>
      </c>
      <c r="C43" s="9" t="s">
        <v>3</v>
      </c>
      <c r="D43" s="107"/>
      <c r="E43" s="91">
        <f t="shared" si="1"/>
        <v>0</v>
      </c>
      <c r="F43" s="57"/>
      <c r="G43" s="58" t="s">
        <v>3</v>
      </c>
      <c r="H43" s="57"/>
      <c r="I43" s="58" t="s">
        <v>32</v>
      </c>
      <c r="J43" s="9"/>
    </row>
    <row r="44" spans="1:10">
      <c r="A44" s="9"/>
      <c r="B44" s="9" t="s">
        <v>34</v>
      </c>
      <c r="C44" s="9" t="s">
        <v>3</v>
      </c>
      <c r="D44" s="107"/>
      <c r="E44" s="91">
        <f t="shared" si="1"/>
        <v>0</v>
      </c>
      <c r="F44" s="57"/>
      <c r="G44" s="58" t="s">
        <v>3</v>
      </c>
      <c r="H44" s="57"/>
      <c r="I44" s="58" t="s">
        <v>32</v>
      </c>
      <c r="J44" s="9"/>
    </row>
    <row r="45" spans="1:10">
      <c r="A45" s="9"/>
      <c r="B45" s="9" t="s">
        <v>123</v>
      </c>
      <c r="C45" s="9"/>
      <c r="D45" s="107"/>
      <c r="E45" s="91"/>
      <c r="F45" s="57"/>
      <c r="G45" s="58"/>
      <c r="H45" s="57"/>
      <c r="I45" s="58"/>
      <c r="J45" s="9"/>
    </row>
    <row r="46" spans="1:10">
      <c r="A46" s="9"/>
      <c r="B46" s="9" t="s">
        <v>119</v>
      </c>
      <c r="C46" s="9" t="s">
        <v>3</v>
      </c>
      <c r="D46" s="107"/>
      <c r="E46" s="91">
        <f t="shared" si="1"/>
        <v>0</v>
      </c>
      <c r="F46" s="57"/>
      <c r="G46" s="58" t="s">
        <v>3</v>
      </c>
      <c r="H46" s="57"/>
      <c r="I46" s="58" t="s">
        <v>32</v>
      </c>
      <c r="J46" s="9"/>
    </row>
    <row r="47" spans="1:10">
      <c r="A47" s="9"/>
      <c r="B47" s="9" t="s">
        <v>120</v>
      </c>
      <c r="C47" s="9" t="s">
        <v>3</v>
      </c>
      <c r="D47" s="107"/>
      <c r="E47" s="91">
        <f t="shared" si="1"/>
        <v>0</v>
      </c>
      <c r="F47" s="57"/>
      <c r="G47" s="58" t="s">
        <v>3</v>
      </c>
      <c r="H47" s="57"/>
      <c r="I47" s="58" t="s">
        <v>32</v>
      </c>
      <c r="J47" s="9"/>
    </row>
    <row r="48" spans="1:10">
      <c r="A48" s="9"/>
      <c r="B48" s="9" t="s">
        <v>121</v>
      </c>
      <c r="C48" s="9" t="s">
        <v>3</v>
      </c>
      <c r="D48" s="107"/>
      <c r="E48" s="91">
        <f t="shared" si="1"/>
        <v>0</v>
      </c>
      <c r="F48" s="57"/>
      <c r="G48" s="58" t="s">
        <v>3</v>
      </c>
      <c r="H48" s="57"/>
      <c r="I48" s="58" t="s">
        <v>32</v>
      </c>
      <c r="J48" s="9"/>
    </row>
    <row r="49" spans="1:15">
      <c r="A49" s="9">
        <v>5</v>
      </c>
      <c r="B49" s="9" t="s">
        <v>110</v>
      </c>
      <c r="C49" s="9"/>
      <c r="D49" s="107"/>
      <c r="E49" s="91"/>
      <c r="F49" s="57"/>
      <c r="G49" s="58"/>
      <c r="H49" s="57"/>
      <c r="I49" s="58"/>
      <c r="J49" s="9"/>
    </row>
    <row r="50" spans="1:15" ht="21">
      <c r="A50" s="9"/>
      <c r="B50" s="9" t="s">
        <v>39</v>
      </c>
      <c r="C50" s="9" t="s">
        <v>3</v>
      </c>
      <c r="D50" s="107"/>
      <c r="E50" s="91">
        <f t="shared" si="1"/>
        <v>0</v>
      </c>
      <c r="F50" s="57"/>
      <c r="G50" s="58" t="s">
        <v>3</v>
      </c>
      <c r="H50" s="57"/>
      <c r="I50" s="58" t="s">
        <v>32</v>
      </c>
      <c r="J50" s="63"/>
    </row>
    <row r="51" spans="1:15">
      <c r="A51" s="9"/>
      <c r="B51" s="9" t="s">
        <v>33</v>
      </c>
      <c r="C51" s="9" t="s">
        <v>3</v>
      </c>
      <c r="D51" s="107"/>
      <c r="E51" s="91">
        <f t="shared" si="1"/>
        <v>0</v>
      </c>
      <c r="F51" s="57"/>
      <c r="G51" s="58" t="s">
        <v>3</v>
      </c>
      <c r="H51" s="57"/>
      <c r="I51" s="58" t="s">
        <v>32</v>
      </c>
      <c r="J51" s="64"/>
    </row>
    <row r="52" spans="1:15">
      <c r="A52" s="9"/>
      <c r="B52" s="9" t="s">
        <v>34</v>
      </c>
      <c r="C52" s="9" t="s">
        <v>3</v>
      </c>
      <c r="D52" s="107"/>
      <c r="E52" s="91">
        <f t="shared" si="1"/>
        <v>0</v>
      </c>
      <c r="F52" s="57"/>
      <c r="G52" s="58" t="s">
        <v>3</v>
      </c>
      <c r="H52" s="57"/>
      <c r="I52" s="58" t="s">
        <v>32</v>
      </c>
      <c r="J52" s="64"/>
    </row>
    <row r="53" spans="1:15">
      <c r="A53" s="9"/>
      <c r="B53" s="9"/>
      <c r="C53" s="9"/>
      <c r="D53" s="92"/>
      <c r="E53" s="92"/>
      <c r="F53" s="57"/>
      <c r="G53" s="58"/>
      <c r="H53" s="57"/>
      <c r="I53" s="58"/>
      <c r="J53" s="64"/>
    </row>
    <row r="54" spans="1:15" ht="21">
      <c r="A54" s="1" t="s">
        <v>44</v>
      </c>
      <c r="B54" s="2"/>
      <c r="C54" s="2"/>
      <c r="D54" s="90"/>
      <c r="E54" s="90"/>
      <c r="F54" s="71" t="s">
        <v>45</v>
      </c>
      <c r="G54" s="72" t="s">
        <v>9</v>
      </c>
      <c r="H54" s="71" t="s">
        <v>10</v>
      </c>
      <c r="I54" s="72" t="s">
        <v>9</v>
      </c>
      <c r="J54" s="2"/>
      <c r="K54" s="76" t="s">
        <v>129</v>
      </c>
      <c r="L54" s="76" t="s">
        <v>131</v>
      </c>
      <c r="M54" s="100" t="s">
        <v>132</v>
      </c>
      <c r="N54" s="100" t="s">
        <v>145</v>
      </c>
      <c r="O54" s="76" t="s">
        <v>130</v>
      </c>
    </row>
    <row r="55" spans="1:15">
      <c r="A55" s="9">
        <v>1</v>
      </c>
      <c r="B55" s="9" t="s">
        <v>46</v>
      </c>
      <c r="C55" s="9"/>
      <c r="D55" s="91"/>
      <c r="E55" s="91"/>
      <c r="F55" s="57"/>
      <c r="G55" s="58"/>
      <c r="H55" s="57"/>
      <c r="I55" s="58"/>
      <c r="J55" s="9"/>
      <c r="L55" s="5">
        <v>7</v>
      </c>
      <c r="M55" s="98">
        <v>31</v>
      </c>
      <c r="N55" s="98">
        <v>150</v>
      </c>
    </row>
    <row r="56" spans="1:15" ht="22.5">
      <c r="A56" s="9"/>
      <c r="B56" s="33" t="s">
        <v>47</v>
      </c>
      <c r="C56" s="9" t="s">
        <v>128</v>
      </c>
      <c r="D56" s="93"/>
      <c r="E56" s="94">
        <f>$K$56+$L$56+$O$56</f>
        <v>2664.2857142857142</v>
      </c>
      <c r="F56" s="57"/>
      <c r="G56" s="66" t="s">
        <v>48</v>
      </c>
      <c r="H56" s="67"/>
      <c r="I56" s="58" t="s">
        <v>19</v>
      </c>
      <c r="J56" s="9"/>
      <c r="K56" s="5">
        <v>1500</v>
      </c>
      <c r="L56" s="101">
        <f>N55/L55*M55</f>
        <v>664.28571428571422</v>
      </c>
      <c r="O56" s="5">
        <v>500</v>
      </c>
    </row>
    <row r="57" spans="1:15" ht="22.5">
      <c r="A57" s="9"/>
      <c r="B57" s="33" t="s">
        <v>49</v>
      </c>
      <c r="C57" s="9" t="s">
        <v>128</v>
      </c>
      <c r="D57" s="93"/>
      <c r="E57" s="94">
        <f t="shared" ref="E57:E62" si="2">$K$56+$L$56+$O$56</f>
        <v>2664.2857142857142</v>
      </c>
      <c r="F57" s="57"/>
      <c r="G57" s="66" t="s">
        <v>48</v>
      </c>
      <c r="H57" s="67"/>
      <c r="I57" s="58" t="s">
        <v>19</v>
      </c>
      <c r="J57" s="9"/>
    </row>
    <row r="58" spans="1:15" ht="22.5">
      <c r="A58" s="9"/>
      <c r="B58" s="33" t="s">
        <v>50</v>
      </c>
      <c r="C58" s="9" t="s">
        <v>128</v>
      </c>
      <c r="D58" s="93"/>
      <c r="E58" s="94">
        <f t="shared" si="2"/>
        <v>2664.2857142857142</v>
      </c>
      <c r="F58" s="68"/>
      <c r="G58" s="66" t="s">
        <v>48</v>
      </c>
      <c r="H58" s="67"/>
      <c r="I58" s="58" t="s">
        <v>19</v>
      </c>
      <c r="J58" s="9"/>
    </row>
    <row r="59" spans="1:15" ht="22.5">
      <c r="A59" s="9"/>
      <c r="B59" s="33" t="s">
        <v>51</v>
      </c>
      <c r="C59" s="9" t="s">
        <v>128</v>
      </c>
      <c r="D59" s="93"/>
      <c r="E59" s="94">
        <f t="shared" si="2"/>
        <v>2664.2857142857142</v>
      </c>
      <c r="F59" s="57"/>
      <c r="G59" s="66" t="s">
        <v>48</v>
      </c>
      <c r="H59" s="67"/>
      <c r="I59" s="58" t="s">
        <v>19</v>
      </c>
      <c r="J59" s="9"/>
    </row>
    <row r="60" spans="1:15" ht="22.5">
      <c r="A60" s="9"/>
      <c r="B60" s="33" t="s">
        <v>52</v>
      </c>
      <c r="C60" s="9" t="s">
        <v>128</v>
      </c>
      <c r="D60" s="93"/>
      <c r="E60" s="94">
        <f t="shared" si="2"/>
        <v>2664.2857142857142</v>
      </c>
      <c r="F60" s="57"/>
      <c r="G60" s="66" t="s">
        <v>48</v>
      </c>
      <c r="H60" s="67"/>
      <c r="I60" s="58" t="s">
        <v>19</v>
      </c>
      <c r="J60" s="9"/>
    </row>
    <row r="61" spans="1:15" ht="22.5">
      <c r="A61" s="9"/>
      <c r="B61" s="33" t="s">
        <v>111</v>
      </c>
      <c r="C61" s="9" t="s">
        <v>128</v>
      </c>
      <c r="D61" s="93"/>
      <c r="E61" s="94">
        <f t="shared" si="2"/>
        <v>2664.2857142857142</v>
      </c>
      <c r="F61" s="57"/>
      <c r="G61" s="66" t="s">
        <v>48</v>
      </c>
      <c r="H61" s="67"/>
      <c r="I61" s="58" t="s">
        <v>19</v>
      </c>
      <c r="J61" s="9"/>
    </row>
    <row r="62" spans="1:15" ht="22.5">
      <c r="A62" s="9"/>
      <c r="B62" s="33" t="s">
        <v>54</v>
      </c>
      <c r="C62" s="9" t="s">
        <v>128</v>
      </c>
      <c r="D62" s="93"/>
      <c r="E62" s="94">
        <f t="shared" si="2"/>
        <v>2664.2857142857142</v>
      </c>
      <c r="F62" s="57"/>
      <c r="G62" s="66" t="s">
        <v>48</v>
      </c>
      <c r="H62" s="67"/>
      <c r="I62" s="58" t="s">
        <v>19</v>
      </c>
      <c r="J62" s="9"/>
    </row>
    <row r="63" spans="1:15">
      <c r="A63" s="9">
        <v>2</v>
      </c>
      <c r="B63" s="9" t="s">
        <v>55</v>
      </c>
      <c r="C63" s="9"/>
      <c r="D63" s="91"/>
      <c r="E63" s="91"/>
      <c r="F63" s="57"/>
      <c r="G63" s="66" t="s">
        <v>48</v>
      </c>
      <c r="H63" s="67"/>
      <c r="I63" s="58" t="s">
        <v>19</v>
      </c>
      <c r="J63" s="9"/>
    </row>
    <row r="64" spans="1:15" ht="21">
      <c r="A64" s="9"/>
      <c r="B64" s="9" t="s">
        <v>56</v>
      </c>
      <c r="C64" s="9" t="s">
        <v>128</v>
      </c>
      <c r="D64" s="91"/>
      <c r="E64" s="91">
        <v>2500</v>
      </c>
      <c r="F64" s="57"/>
      <c r="G64" s="66" t="s">
        <v>48</v>
      </c>
      <c r="H64" s="57"/>
      <c r="I64" s="58" t="s">
        <v>19</v>
      </c>
      <c r="J64" s="63"/>
    </row>
    <row r="65" spans="1:10">
      <c r="A65" s="9"/>
      <c r="B65" s="9" t="s">
        <v>57</v>
      </c>
      <c r="C65" s="9" t="s">
        <v>128</v>
      </c>
      <c r="D65" s="91"/>
      <c r="E65" s="91">
        <v>2500</v>
      </c>
      <c r="F65" s="57"/>
      <c r="G65" s="66" t="s">
        <v>48</v>
      </c>
      <c r="H65" s="57"/>
      <c r="I65" s="58" t="s">
        <v>19</v>
      </c>
      <c r="J65" s="9"/>
    </row>
    <row r="66" spans="1:10" ht="21">
      <c r="A66" s="9"/>
      <c r="B66" s="9" t="s">
        <v>58</v>
      </c>
      <c r="C66" s="9" t="s">
        <v>128</v>
      </c>
      <c r="D66" s="91"/>
      <c r="E66" s="91">
        <v>2500</v>
      </c>
      <c r="F66" s="59"/>
      <c r="G66" s="66" t="s">
        <v>48</v>
      </c>
      <c r="H66" s="57"/>
      <c r="I66" s="58" t="s">
        <v>19</v>
      </c>
      <c r="J66" s="9"/>
    </row>
    <row r="67" spans="1:10">
      <c r="A67" s="9"/>
      <c r="B67" s="9" t="s">
        <v>59</v>
      </c>
      <c r="C67" s="9" t="s">
        <v>128</v>
      </c>
      <c r="D67" s="91"/>
      <c r="E67" s="91">
        <v>2500</v>
      </c>
      <c r="F67" s="57"/>
      <c r="G67" s="66" t="s">
        <v>48</v>
      </c>
      <c r="H67" s="57"/>
      <c r="I67" s="58" t="s">
        <v>19</v>
      </c>
      <c r="J67" s="9"/>
    </row>
    <row r="68" spans="1:10">
      <c r="A68" s="9"/>
      <c r="B68" s="9" t="s">
        <v>60</v>
      </c>
      <c r="C68" s="9" t="s">
        <v>128</v>
      </c>
      <c r="D68" s="91"/>
      <c r="E68" s="91">
        <v>2500</v>
      </c>
      <c r="F68" s="57"/>
      <c r="G68" s="66" t="s">
        <v>48</v>
      </c>
      <c r="H68" s="57"/>
      <c r="I68" s="58" t="s">
        <v>19</v>
      </c>
      <c r="J68" s="9"/>
    </row>
    <row r="69" spans="1:10">
      <c r="A69" s="9">
        <v>3</v>
      </c>
      <c r="B69" s="9" t="s">
        <v>61</v>
      </c>
      <c r="C69" s="9"/>
      <c r="D69" s="91"/>
      <c r="E69" s="91"/>
      <c r="F69" s="57"/>
      <c r="G69" s="66"/>
      <c r="H69" s="57"/>
      <c r="I69" s="58"/>
      <c r="J69" s="9"/>
    </row>
    <row r="70" spans="1:10">
      <c r="A70" s="9"/>
      <c r="B70" s="9" t="s">
        <v>62</v>
      </c>
      <c r="C70" s="9" t="s">
        <v>112</v>
      </c>
      <c r="D70" s="91"/>
      <c r="E70" s="91">
        <f>D70</f>
        <v>0</v>
      </c>
      <c r="F70" s="57"/>
      <c r="G70" s="66" t="s">
        <v>48</v>
      </c>
      <c r="H70" s="57"/>
      <c r="I70" s="58" t="s">
        <v>19</v>
      </c>
      <c r="J70" s="9"/>
    </row>
    <row r="71" spans="1:10">
      <c r="A71" s="9"/>
      <c r="B71" s="9" t="s">
        <v>63</v>
      </c>
      <c r="C71" s="9" t="s">
        <v>19</v>
      </c>
      <c r="D71" s="91"/>
      <c r="E71" s="91">
        <f>D71</f>
        <v>0</v>
      </c>
      <c r="F71" s="57"/>
      <c r="G71" s="66" t="s">
        <v>48</v>
      </c>
      <c r="H71" s="57"/>
      <c r="I71" s="58" t="s">
        <v>19</v>
      </c>
      <c r="J71" s="9"/>
    </row>
    <row r="72" spans="1:10" ht="21">
      <c r="A72" s="1" t="s">
        <v>64</v>
      </c>
      <c r="B72" s="2"/>
      <c r="C72" s="2"/>
      <c r="D72" s="90"/>
      <c r="E72" s="90"/>
      <c r="F72" s="71" t="s">
        <v>1</v>
      </c>
      <c r="G72" s="72" t="s">
        <v>9</v>
      </c>
      <c r="H72" s="71" t="s">
        <v>10</v>
      </c>
      <c r="I72" s="72" t="s">
        <v>9</v>
      </c>
      <c r="J72" s="4"/>
    </row>
    <row r="73" spans="1:10">
      <c r="A73" s="9">
        <v>1</v>
      </c>
      <c r="B73" s="38" t="s">
        <v>65</v>
      </c>
      <c r="C73" s="9" t="s">
        <v>66</v>
      </c>
      <c r="D73" s="91">
        <f>E73</f>
        <v>0</v>
      </c>
      <c r="E73" s="91">
        <v>0</v>
      </c>
      <c r="F73" s="139"/>
      <c r="G73" s="58" t="s">
        <v>66</v>
      </c>
      <c r="H73" s="139"/>
      <c r="I73" s="58" t="s">
        <v>19</v>
      </c>
      <c r="J73" s="64"/>
    </row>
    <row r="74" spans="1:10" ht="21">
      <c r="A74" s="9">
        <v>2</v>
      </c>
      <c r="B74" s="9" t="s">
        <v>67</v>
      </c>
      <c r="C74" s="9" t="s">
        <v>66</v>
      </c>
      <c r="D74" s="91">
        <f t="shared" ref="D74:D81" si="3">E74</f>
        <v>0</v>
      </c>
      <c r="E74" s="91">
        <v>0</v>
      </c>
      <c r="F74" s="140"/>
      <c r="G74" s="58" t="s">
        <v>66</v>
      </c>
      <c r="H74" s="139"/>
      <c r="I74" s="58" t="s">
        <v>19</v>
      </c>
      <c r="J74" s="64"/>
    </row>
    <row r="75" spans="1:10">
      <c r="A75" s="9">
        <v>3</v>
      </c>
      <c r="B75" s="9" t="s">
        <v>68</v>
      </c>
      <c r="C75" s="9" t="s">
        <v>66</v>
      </c>
      <c r="D75" s="91">
        <f t="shared" si="3"/>
        <v>0</v>
      </c>
      <c r="E75" s="91">
        <v>0</v>
      </c>
      <c r="F75" s="139"/>
      <c r="G75" s="58" t="s">
        <v>66</v>
      </c>
      <c r="H75" s="139"/>
      <c r="I75" s="58" t="s">
        <v>19</v>
      </c>
      <c r="J75" s="64"/>
    </row>
    <row r="76" spans="1:10">
      <c r="A76" s="9">
        <v>4</v>
      </c>
      <c r="B76" s="9" t="s">
        <v>69</v>
      </c>
      <c r="C76" s="9" t="s">
        <v>66</v>
      </c>
      <c r="D76" s="91">
        <f t="shared" si="3"/>
        <v>0</v>
      </c>
      <c r="E76" s="91">
        <v>0</v>
      </c>
      <c r="F76" s="137"/>
      <c r="G76" s="58" t="s">
        <v>66</v>
      </c>
      <c r="H76" s="139"/>
      <c r="I76" s="58" t="s">
        <v>19</v>
      </c>
      <c r="J76" s="64"/>
    </row>
    <row r="77" spans="1:10">
      <c r="A77" s="9">
        <v>5</v>
      </c>
      <c r="B77" s="9" t="s">
        <v>70</v>
      </c>
      <c r="C77" s="9" t="s">
        <v>66</v>
      </c>
      <c r="D77" s="91">
        <f t="shared" si="3"/>
        <v>0</v>
      </c>
      <c r="E77" s="91">
        <v>0</v>
      </c>
      <c r="F77" s="139"/>
      <c r="G77" s="58" t="s">
        <v>66</v>
      </c>
      <c r="H77" s="139"/>
      <c r="I77" s="58" t="s">
        <v>19</v>
      </c>
      <c r="J77" s="64"/>
    </row>
    <row r="78" spans="1:10">
      <c r="A78" s="9">
        <v>6</v>
      </c>
      <c r="B78" s="9" t="s">
        <v>71</v>
      </c>
      <c r="C78" s="9" t="s">
        <v>3</v>
      </c>
      <c r="D78" s="91">
        <f t="shared" si="3"/>
        <v>500</v>
      </c>
      <c r="E78" s="91">
        <v>500</v>
      </c>
      <c r="F78" s="139"/>
      <c r="G78" s="58" t="s">
        <v>3</v>
      </c>
      <c r="H78" s="139"/>
      <c r="I78" s="58"/>
      <c r="J78" s="64"/>
    </row>
    <row r="79" spans="1:10">
      <c r="A79" s="5">
        <v>7</v>
      </c>
      <c r="B79" s="9" t="s">
        <v>72</v>
      </c>
      <c r="C79" s="9" t="s">
        <v>3</v>
      </c>
      <c r="D79" s="91">
        <f t="shared" si="3"/>
        <v>300</v>
      </c>
      <c r="E79" s="91">
        <v>300</v>
      </c>
      <c r="F79" s="139"/>
      <c r="G79" s="58" t="s">
        <v>3</v>
      </c>
      <c r="H79" s="139"/>
      <c r="I79" s="58"/>
      <c r="J79" s="65"/>
    </row>
    <row r="80" spans="1:10">
      <c r="A80" s="9">
        <v>8</v>
      </c>
      <c r="B80" s="9" t="s">
        <v>73</v>
      </c>
      <c r="C80" s="9" t="s">
        <v>3</v>
      </c>
      <c r="D80" s="91">
        <f t="shared" si="3"/>
        <v>800</v>
      </c>
      <c r="E80" s="91">
        <v>800</v>
      </c>
      <c r="F80" s="139"/>
      <c r="G80" s="58" t="s">
        <v>3</v>
      </c>
      <c r="H80" s="139"/>
      <c r="I80" s="58"/>
      <c r="J80" s="64"/>
    </row>
    <row r="81" spans="1:12">
      <c r="A81" s="9">
        <v>9</v>
      </c>
      <c r="B81" s="9" t="s">
        <v>74</v>
      </c>
      <c r="C81" s="9" t="s">
        <v>3</v>
      </c>
      <c r="D81" s="91">
        <f t="shared" si="3"/>
        <v>0</v>
      </c>
      <c r="E81" s="91">
        <v>0</v>
      </c>
      <c r="F81" s="138"/>
      <c r="G81" s="58" t="s">
        <v>3</v>
      </c>
      <c r="H81" s="139"/>
      <c r="I81" s="58"/>
      <c r="J81" s="64"/>
    </row>
    <row r="82" spans="1:12" ht="21">
      <c r="A82" s="1" t="s">
        <v>113</v>
      </c>
      <c r="B82" s="2"/>
      <c r="C82" s="2"/>
      <c r="D82" s="90"/>
      <c r="E82" s="90"/>
      <c r="F82" s="71" t="s">
        <v>10</v>
      </c>
      <c r="G82" s="72" t="s">
        <v>9</v>
      </c>
      <c r="H82" s="73"/>
      <c r="I82" s="77"/>
      <c r="J82" s="4"/>
      <c r="K82" s="76" t="s">
        <v>142</v>
      </c>
      <c r="L82" s="76" t="s">
        <v>143</v>
      </c>
    </row>
    <row r="83" spans="1:12">
      <c r="A83" s="9">
        <v>1</v>
      </c>
      <c r="B83" s="9" t="s">
        <v>76</v>
      </c>
      <c r="C83" s="9" t="s">
        <v>19</v>
      </c>
      <c r="D83" s="91">
        <v>7500</v>
      </c>
      <c r="E83" s="91">
        <v>0</v>
      </c>
      <c r="F83" s="57"/>
      <c r="G83" s="58" t="s">
        <v>19</v>
      </c>
      <c r="H83" s="57"/>
      <c r="I83" s="58"/>
      <c r="J83" s="9"/>
    </row>
    <row r="84" spans="1:12">
      <c r="A84" s="9">
        <v>2</v>
      </c>
      <c r="B84" s="9" t="s">
        <v>77</v>
      </c>
      <c r="C84" s="9" t="s">
        <v>19</v>
      </c>
      <c r="D84" s="91">
        <v>7500</v>
      </c>
      <c r="E84" s="91">
        <v>0</v>
      </c>
      <c r="F84" s="57"/>
      <c r="G84" s="58" t="s">
        <v>19</v>
      </c>
      <c r="H84" s="57"/>
      <c r="I84" s="58"/>
      <c r="J84" s="9"/>
    </row>
    <row r="85" spans="1:12">
      <c r="A85" s="9">
        <v>3</v>
      </c>
      <c r="B85" s="9" t="s">
        <v>78</v>
      </c>
      <c r="C85" s="9" t="s">
        <v>19</v>
      </c>
      <c r="D85" s="91">
        <v>5000</v>
      </c>
      <c r="E85" s="91">
        <v>0</v>
      </c>
      <c r="F85" s="57"/>
      <c r="G85" s="58" t="s">
        <v>19</v>
      </c>
      <c r="H85" s="57"/>
      <c r="I85" s="58"/>
      <c r="J85" s="9"/>
    </row>
    <row r="86" spans="1:12">
      <c r="A86" s="9">
        <v>4</v>
      </c>
      <c r="B86" s="9" t="s">
        <v>79</v>
      </c>
      <c r="C86" s="9" t="s">
        <v>19</v>
      </c>
      <c r="D86" s="91">
        <v>5000</v>
      </c>
      <c r="E86" s="91">
        <v>0</v>
      </c>
      <c r="F86" s="57"/>
      <c r="G86" s="58" t="s">
        <v>19</v>
      </c>
      <c r="H86" s="57"/>
      <c r="I86" s="58"/>
      <c r="J86" s="9"/>
    </row>
    <row r="87" spans="1:12">
      <c r="A87" s="9">
        <v>5</v>
      </c>
      <c r="B87" s="9" t="s">
        <v>80</v>
      </c>
      <c r="C87" s="9" t="s">
        <v>19</v>
      </c>
      <c r="D87" s="91">
        <v>5000</v>
      </c>
      <c r="E87" s="91">
        <v>0</v>
      </c>
      <c r="F87" s="68"/>
      <c r="G87" s="58" t="s">
        <v>19</v>
      </c>
      <c r="H87" s="57"/>
      <c r="I87" s="58"/>
      <c r="J87" s="9"/>
    </row>
    <row r="88" spans="1:12">
      <c r="A88" s="9"/>
      <c r="B88" s="9"/>
      <c r="C88" s="9"/>
      <c r="D88" s="91"/>
      <c r="E88" s="91"/>
      <c r="F88" s="57"/>
      <c r="G88" s="58"/>
      <c r="H88" s="57"/>
      <c r="I88" s="58"/>
      <c r="J88" s="9"/>
    </row>
    <row r="89" spans="1:12" ht="21">
      <c r="A89" s="1" t="s">
        <v>61</v>
      </c>
      <c r="B89" s="60"/>
      <c r="C89" s="60"/>
      <c r="D89" s="95"/>
      <c r="E89" s="95"/>
      <c r="F89" s="71" t="s">
        <v>117</v>
      </c>
      <c r="G89" s="72" t="s">
        <v>9</v>
      </c>
      <c r="H89" s="73"/>
      <c r="I89" s="77"/>
      <c r="J89" s="4"/>
    </row>
    <row r="90" spans="1:12">
      <c r="A90" s="9">
        <v>1</v>
      </c>
      <c r="B90" s="9" t="s">
        <v>82</v>
      </c>
      <c r="C90" s="9" t="s">
        <v>19</v>
      </c>
      <c r="D90" s="91">
        <v>2000</v>
      </c>
      <c r="E90" s="91">
        <v>2000</v>
      </c>
      <c r="F90" s="57"/>
      <c r="G90" s="58" t="s">
        <v>19</v>
      </c>
      <c r="H90" s="57"/>
      <c r="I90" s="58"/>
      <c r="J90" s="64"/>
    </row>
    <row r="91" spans="1:12">
      <c r="A91" s="9">
        <v>2</v>
      </c>
      <c r="B91" s="9" t="s">
        <v>83</v>
      </c>
      <c r="C91" s="9" t="s">
        <v>84</v>
      </c>
      <c r="D91" s="91">
        <v>50</v>
      </c>
      <c r="E91" s="91">
        <v>25</v>
      </c>
      <c r="F91" s="57"/>
      <c r="G91" s="58" t="s">
        <v>84</v>
      </c>
      <c r="H91" s="57"/>
      <c r="I91" s="58"/>
      <c r="J91" s="64"/>
    </row>
    <row r="92" spans="1:12">
      <c r="A92" s="9">
        <v>3</v>
      </c>
      <c r="B92" s="9" t="s">
        <v>114</v>
      </c>
      <c r="C92" s="9"/>
      <c r="D92" s="91"/>
      <c r="E92" s="91"/>
      <c r="F92" s="57"/>
      <c r="G92" s="75"/>
      <c r="H92" s="57"/>
      <c r="I92" s="58"/>
      <c r="J92" s="64"/>
    </row>
    <row r="93" spans="1:12">
      <c r="A93" s="9"/>
      <c r="B93" s="13" t="s">
        <v>86</v>
      </c>
      <c r="C93" s="9" t="s">
        <v>3</v>
      </c>
      <c r="D93" s="91">
        <f>E93</f>
        <v>220</v>
      </c>
      <c r="E93" s="91">
        <v>220</v>
      </c>
      <c r="F93" s="57"/>
      <c r="G93" s="58" t="s">
        <v>3</v>
      </c>
      <c r="H93" s="70"/>
      <c r="I93" s="58"/>
      <c r="J93" s="64"/>
    </row>
    <row r="94" spans="1:12">
      <c r="A94" s="9"/>
      <c r="B94" s="13" t="s">
        <v>87</v>
      </c>
      <c r="C94" s="9" t="s">
        <v>3</v>
      </c>
      <c r="D94" s="91">
        <f t="shared" ref="D94:D102" si="4">E94</f>
        <v>90</v>
      </c>
      <c r="E94" s="91">
        <v>90</v>
      </c>
      <c r="F94" s="68"/>
      <c r="G94" s="58" t="s">
        <v>3</v>
      </c>
      <c r="H94" s="57"/>
      <c r="I94" s="58"/>
      <c r="J94" s="64"/>
    </row>
    <row r="95" spans="1:12">
      <c r="A95" s="9"/>
      <c r="B95" s="13" t="s">
        <v>88</v>
      </c>
      <c r="C95" s="9" t="s">
        <v>3</v>
      </c>
      <c r="D95" s="91">
        <f t="shared" si="4"/>
        <v>50</v>
      </c>
      <c r="E95" s="91">
        <v>50</v>
      </c>
      <c r="F95" s="57"/>
      <c r="G95" s="58" t="s">
        <v>3</v>
      </c>
      <c r="H95" s="57"/>
      <c r="I95" s="58"/>
      <c r="J95" s="65"/>
    </row>
    <row r="96" spans="1:12">
      <c r="A96" s="9"/>
      <c r="B96" s="13" t="s">
        <v>89</v>
      </c>
      <c r="C96" s="9" t="s">
        <v>3</v>
      </c>
      <c r="D96" s="91">
        <f t="shared" si="4"/>
        <v>50</v>
      </c>
      <c r="E96" s="91">
        <v>50</v>
      </c>
      <c r="F96" s="57"/>
      <c r="G96" s="58" t="s">
        <v>3</v>
      </c>
      <c r="H96" s="57"/>
      <c r="I96" s="58"/>
      <c r="J96" s="64"/>
    </row>
    <row r="97" spans="1:10">
      <c r="A97" s="9"/>
      <c r="B97" s="13" t="s">
        <v>90</v>
      </c>
      <c r="C97" s="9" t="s">
        <v>3</v>
      </c>
      <c r="D97" s="91">
        <f t="shared" si="4"/>
        <v>150</v>
      </c>
      <c r="E97" s="91">
        <v>150</v>
      </c>
      <c r="F97" s="69"/>
      <c r="G97" s="58" t="s">
        <v>3</v>
      </c>
      <c r="H97" s="57"/>
      <c r="I97" s="58"/>
      <c r="J97" s="64"/>
    </row>
    <row r="98" spans="1:10">
      <c r="A98" s="9"/>
      <c r="B98" s="13" t="s">
        <v>91</v>
      </c>
      <c r="C98" s="9" t="s">
        <v>3</v>
      </c>
      <c r="D98" s="91">
        <f t="shared" si="4"/>
        <v>200</v>
      </c>
      <c r="E98" s="91">
        <v>200</v>
      </c>
      <c r="F98" s="57"/>
      <c r="G98" s="58" t="s">
        <v>3</v>
      </c>
      <c r="H98" s="57"/>
      <c r="I98" s="58"/>
      <c r="J98" s="64"/>
    </row>
    <row r="99" spans="1:10">
      <c r="A99" s="9"/>
      <c r="B99" s="13" t="s">
        <v>92</v>
      </c>
      <c r="C99" s="9" t="s">
        <v>3</v>
      </c>
      <c r="D99" s="91">
        <f t="shared" si="4"/>
        <v>50</v>
      </c>
      <c r="E99" s="91">
        <v>50</v>
      </c>
      <c r="F99" s="57"/>
      <c r="G99" s="58" t="s">
        <v>3</v>
      </c>
      <c r="H99" s="57"/>
      <c r="I99" s="78"/>
      <c r="J99" s="64"/>
    </row>
    <row r="100" spans="1:10">
      <c r="A100" s="9"/>
      <c r="B100" s="13" t="s">
        <v>93</v>
      </c>
      <c r="C100" s="9" t="s">
        <v>3</v>
      </c>
      <c r="D100" s="91">
        <f t="shared" si="4"/>
        <v>150</v>
      </c>
      <c r="E100" s="91">
        <v>150</v>
      </c>
      <c r="F100" s="57"/>
      <c r="G100" s="58" t="s">
        <v>3</v>
      </c>
      <c r="H100" s="57"/>
      <c r="I100" s="78"/>
      <c r="J100" s="64"/>
    </row>
    <row r="101" spans="1:10">
      <c r="A101" s="9"/>
      <c r="B101" s="13" t="s">
        <v>115</v>
      </c>
      <c r="C101" s="9" t="s">
        <v>3</v>
      </c>
      <c r="D101" s="91">
        <f t="shared" si="4"/>
        <v>200</v>
      </c>
      <c r="E101" s="91">
        <v>200</v>
      </c>
      <c r="F101" s="57"/>
      <c r="G101" s="58" t="s">
        <v>3</v>
      </c>
      <c r="H101" s="57"/>
      <c r="I101" s="78"/>
      <c r="J101" s="64"/>
    </row>
    <row r="102" spans="1:10">
      <c r="A102" s="9">
        <v>4</v>
      </c>
      <c r="B102" s="9" t="s">
        <v>95</v>
      </c>
      <c r="C102" s="9" t="s">
        <v>96</v>
      </c>
      <c r="D102" s="91">
        <f t="shared" si="4"/>
        <v>2000</v>
      </c>
      <c r="E102" s="91">
        <v>2000</v>
      </c>
      <c r="F102" s="57"/>
      <c r="G102" s="58" t="s">
        <v>96</v>
      </c>
      <c r="H102" s="57"/>
      <c r="I102" s="78"/>
      <c r="J102" s="64"/>
    </row>
    <row r="103" spans="1:10">
      <c r="A103" s="9">
        <v>5</v>
      </c>
      <c r="B103" s="9" t="s">
        <v>97</v>
      </c>
      <c r="C103" s="9" t="s">
        <v>98</v>
      </c>
      <c r="D103" s="107">
        <v>400</v>
      </c>
      <c r="E103" s="91">
        <v>320</v>
      </c>
      <c r="F103" s="57"/>
      <c r="G103" s="58" t="s">
        <v>98</v>
      </c>
      <c r="H103" s="57"/>
      <c r="I103" s="78"/>
      <c r="J103" s="64"/>
    </row>
    <row r="104" spans="1:10">
      <c r="A104" s="9">
        <v>6</v>
      </c>
      <c r="B104" s="9" t="s">
        <v>99</v>
      </c>
      <c r="C104" s="9" t="s">
        <v>100</v>
      </c>
      <c r="D104" s="91">
        <v>250</v>
      </c>
      <c r="E104" s="91">
        <v>200</v>
      </c>
      <c r="F104" s="57"/>
      <c r="G104" s="58" t="s">
        <v>100</v>
      </c>
      <c r="H104" s="57"/>
      <c r="I104" s="78"/>
      <c r="J104" s="64"/>
    </row>
    <row r="105" spans="1:10">
      <c r="A105" s="9"/>
      <c r="B105" s="9"/>
      <c r="C105" s="9"/>
      <c r="D105" s="91"/>
      <c r="E105" s="91"/>
      <c r="F105" s="57"/>
      <c r="G105" s="58"/>
      <c r="H105" s="57"/>
      <c r="I105" s="78"/>
      <c r="J105" s="64"/>
    </row>
    <row r="106" spans="1:10" ht="21">
      <c r="A106" s="1" t="s">
        <v>116</v>
      </c>
      <c r="B106" s="60"/>
      <c r="C106" s="60"/>
      <c r="D106" s="95"/>
      <c r="E106" s="95"/>
      <c r="F106" s="71" t="s">
        <v>117</v>
      </c>
      <c r="G106" s="74" t="s">
        <v>9</v>
      </c>
      <c r="H106" s="73"/>
      <c r="I106" s="79"/>
      <c r="J106" s="4"/>
    </row>
    <row r="107" spans="1:10">
      <c r="A107" s="117">
        <v>1</v>
      </c>
      <c r="B107" s="118"/>
      <c r="C107" s="9" t="s">
        <v>98</v>
      </c>
      <c r="D107" s="107"/>
      <c r="E107" s="107"/>
      <c r="F107" s="57"/>
      <c r="G107" s="58" t="s">
        <v>3</v>
      </c>
      <c r="H107" s="57"/>
      <c r="I107" s="80"/>
      <c r="J107" s="9"/>
    </row>
    <row r="108" spans="1:10">
      <c r="A108" s="9"/>
      <c r="B108" s="9"/>
      <c r="C108" s="9"/>
      <c r="D108" s="91"/>
      <c r="E108" s="91"/>
      <c r="F108" s="57"/>
      <c r="G108" s="58"/>
      <c r="H108" s="57"/>
      <c r="I108" s="78"/>
      <c r="J108" s="9"/>
    </row>
    <row r="109" spans="1:10">
      <c r="A109" s="9"/>
      <c r="B109" s="9"/>
      <c r="C109" s="9"/>
      <c r="D109" s="91"/>
      <c r="E109" s="91"/>
      <c r="F109" s="57"/>
      <c r="G109" s="58"/>
      <c r="H109" s="57"/>
      <c r="I109" s="78"/>
      <c r="J109" s="9"/>
    </row>
    <row r="110" spans="1:10">
      <c r="A110" s="9"/>
      <c r="B110" s="9"/>
      <c r="C110" s="9"/>
      <c r="D110" s="91"/>
      <c r="E110" s="91"/>
      <c r="F110" s="57"/>
      <c r="G110" s="58"/>
      <c r="H110" s="57"/>
      <c r="I110" s="78"/>
      <c r="J110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topLeftCell="A10" workbookViewId="0">
      <selection activeCell="B4" sqref="B4"/>
    </sheetView>
  </sheetViews>
  <sheetFormatPr defaultColWidth="9" defaultRowHeight="22.5"/>
  <cols>
    <col min="1" max="1" width="22.85546875" style="99" bestFit="1" customWidth="1"/>
    <col min="2" max="2" width="12.28515625" style="99" bestFit="1" customWidth="1"/>
    <col min="3" max="16384" width="9" style="99"/>
  </cols>
  <sheetData>
    <row r="1" spans="1:2">
      <c r="A1" s="126" t="s">
        <v>149</v>
      </c>
    </row>
    <row r="3" spans="1:2">
      <c r="A3" s="123"/>
      <c r="B3" s="99" t="s">
        <v>146</v>
      </c>
    </row>
    <row r="4" spans="1:2">
      <c r="A4" s="124"/>
      <c r="B4" s="99" t="s">
        <v>147</v>
      </c>
    </row>
    <row r="5" spans="1:2">
      <c r="A5" s="125"/>
      <c r="B5" s="99" t="s">
        <v>148</v>
      </c>
    </row>
    <row r="6" spans="1:2">
      <c r="A6" s="99" t="s">
        <v>151</v>
      </c>
    </row>
    <row r="7" spans="1:2">
      <c r="A7" s="99" t="s">
        <v>152</v>
      </c>
    </row>
    <row r="8" spans="1:2">
      <c r="A8" s="99" t="s">
        <v>153</v>
      </c>
    </row>
    <row r="10" spans="1:2">
      <c r="A10" s="126" t="s">
        <v>150</v>
      </c>
    </row>
    <row r="11" spans="1:2">
      <c r="A11" s="99" t="s">
        <v>133</v>
      </c>
      <c r="B11" s="99" t="s">
        <v>141</v>
      </c>
    </row>
    <row r="12" spans="1:2">
      <c r="A12" s="99" t="s">
        <v>135</v>
      </c>
      <c r="B12" s="99">
        <v>57</v>
      </c>
    </row>
    <row r="13" spans="1:2">
      <c r="A13" s="99" t="s">
        <v>134</v>
      </c>
      <c r="B13" s="99">
        <v>58</v>
      </c>
    </row>
    <row r="14" spans="1:2">
      <c r="A14" s="99" t="s">
        <v>139</v>
      </c>
      <c r="B14" s="99">
        <v>32</v>
      </c>
    </row>
    <row r="15" spans="1:2">
      <c r="A15" s="99" t="s">
        <v>136</v>
      </c>
      <c r="B15" s="99">
        <v>63</v>
      </c>
    </row>
    <row r="16" spans="1:2">
      <c r="A16" s="99" t="s">
        <v>137</v>
      </c>
      <c r="B16" s="99">
        <v>53</v>
      </c>
    </row>
    <row r="17" spans="1:2">
      <c r="A17" s="99" t="s">
        <v>138</v>
      </c>
      <c r="B17" s="99">
        <v>2</v>
      </c>
    </row>
    <row r="18" spans="1:2">
      <c r="A18" s="99" t="s">
        <v>140</v>
      </c>
      <c r="B18" s="99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J25"/>
  <sheetViews>
    <sheetView tabSelected="1" view="pageBreakPreview" topLeftCell="A4" zoomScaleNormal="100" zoomScaleSheetLayoutView="100" workbookViewId="0">
      <selection activeCell="I9" sqref="I9"/>
    </sheetView>
  </sheetViews>
  <sheetFormatPr defaultColWidth="9" defaultRowHeight="22.5"/>
  <cols>
    <col min="1" max="8" width="9" style="99"/>
    <col min="9" max="9" width="7.85546875" style="99" customWidth="1"/>
    <col min="10" max="10" width="14" style="99" customWidth="1"/>
    <col min="11" max="16384" width="9" style="99"/>
  </cols>
  <sheetData>
    <row r="1" spans="1:10" ht="81.75" customHeight="1"/>
    <row r="2" spans="1:10" ht="23.25">
      <c r="A2" s="154" t="s">
        <v>154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0" ht="23.25">
      <c r="A3" s="142"/>
      <c r="B3" s="142"/>
      <c r="C3" s="142"/>
      <c r="D3" s="142"/>
      <c r="E3" s="142"/>
      <c r="F3" s="142"/>
      <c r="G3" s="142"/>
      <c r="H3" s="135" t="s">
        <v>166</v>
      </c>
      <c r="J3" s="143" t="s">
        <v>176</v>
      </c>
    </row>
    <row r="4" spans="1:10" ht="53.25" customHeight="1">
      <c r="A4" s="153" t="s">
        <v>177</v>
      </c>
      <c r="B4" s="153"/>
      <c r="C4" s="153"/>
      <c r="D4" s="153"/>
      <c r="E4" s="153"/>
      <c r="F4" s="153"/>
      <c r="G4" s="153"/>
      <c r="H4" s="153"/>
      <c r="I4" s="153"/>
      <c r="J4" s="153"/>
    </row>
    <row r="5" spans="1:10" ht="23.25">
      <c r="A5" s="154" t="s">
        <v>178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0" ht="23.25">
      <c r="A6" s="129" t="s">
        <v>7</v>
      </c>
      <c r="B6" s="129"/>
      <c r="C6" s="130"/>
      <c r="D6" s="130"/>
      <c r="E6" s="130"/>
      <c r="F6" s="130"/>
      <c r="G6" s="130"/>
      <c r="H6" s="129"/>
      <c r="I6" s="130"/>
      <c r="J6" s="129" t="s">
        <v>106</v>
      </c>
    </row>
    <row r="7" spans="1:10">
      <c r="A7" s="127" t="s">
        <v>181</v>
      </c>
      <c r="J7" s="144">
        <f>(1200*3)+(1500*1)</f>
        <v>5100</v>
      </c>
    </row>
    <row r="8" spans="1:10">
      <c r="A8" s="127" t="s">
        <v>182</v>
      </c>
    </row>
    <row r="9" spans="1:10">
      <c r="A9" s="127"/>
    </row>
    <row r="10" spans="1:10">
      <c r="A10" s="127"/>
    </row>
    <row r="11" spans="1:10">
      <c r="A11" s="127"/>
    </row>
    <row r="12" spans="1:10">
      <c r="A12" s="127"/>
      <c r="B12" s="131"/>
      <c r="C12" s="131"/>
    </row>
    <row r="13" spans="1:10">
      <c r="A13" s="127"/>
      <c r="B13" s="131"/>
      <c r="C13" s="131"/>
    </row>
    <row r="14" spans="1:10">
      <c r="A14" s="127" t="s">
        <v>155</v>
      </c>
      <c r="B14" s="127"/>
      <c r="H14" s="128"/>
      <c r="J14" s="128">
        <f>SUM(J7:J13)</f>
        <v>5100</v>
      </c>
    </row>
    <row r="15" spans="1:10" ht="23.25">
      <c r="A15" s="134" t="s">
        <v>167</v>
      </c>
      <c r="B15" s="134"/>
      <c r="C15" s="136" t="str">
        <f>BAHTTEXT(J14)</f>
        <v>ห้าพันหนึ่งร้อยบาทถ้วน</v>
      </c>
      <c r="D15" s="134"/>
      <c r="E15" s="134"/>
      <c r="F15" s="134"/>
      <c r="G15" s="132"/>
      <c r="H15" s="132"/>
      <c r="I15" s="132"/>
      <c r="J15" s="132"/>
    </row>
    <row r="16" spans="1:10">
      <c r="G16" s="133" t="s">
        <v>156</v>
      </c>
    </row>
    <row r="19" spans="1:10">
      <c r="A19" s="151" t="s">
        <v>157</v>
      </c>
      <c r="B19" s="151"/>
      <c r="C19" s="151"/>
      <c r="D19" s="151"/>
    </row>
    <row r="20" spans="1:10">
      <c r="A20" s="151" t="s">
        <v>158</v>
      </c>
      <c r="B20" s="151"/>
      <c r="C20" s="151"/>
      <c r="D20" s="151"/>
      <c r="G20" s="152" t="s">
        <v>179</v>
      </c>
      <c r="H20" s="152"/>
      <c r="I20" s="152"/>
      <c r="J20" s="152"/>
    </row>
    <row r="21" spans="1:10">
      <c r="A21" s="99" t="s">
        <v>161</v>
      </c>
      <c r="E21" s="127" t="s">
        <v>159</v>
      </c>
      <c r="G21" s="151" t="s">
        <v>160</v>
      </c>
      <c r="H21" s="151"/>
      <c r="I21" s="151"/>
      <c r="J21" s="151"/>
    </row>
    <row r="22" spans="1:10">
      <c r="A22" s="127" t="s">
        <v>163</v>
      </c>
      <c r="G22" s="151" t="s">
        <v>162</v>
      </c>
      <c r="H22" s="151"/>
      <c r="I22" s="151"/>
      <c r="J22" s="151"/>
    </row>
    <row r="23" spans="1:10">
      <c r="A23" s="99" t="s">
        <v>165</v>
      </c>
      <c r="G23" s="150">
        <f ca="1">TODAY()</f>
        <v>42404</v>
      </c>
      <c r="H23" s="150"/>
      <c r="I23" s="150"/>
      <c r="J23" s="150"/>
    </row>
    <row r="24" spans="1:10">
      <c r="A24" s="127" t="s">
        <v>164</v>
      </c>
    </row>
    <row r="25" spans="1:10">
      <c r="A25" s="99" t="s">
        <v>180</v>
      </c>
    </row>
  </sheetData>
  <mergeCells count="9">
    <mergeCell ref="A19:D19"/>
    <mergeCell ref="A4:J4"/>
    <mergeCell ref="A5:J5"/>
    <mergeCell ref="A2:J2"/>
    <mergeCell ref="G23:J23"/>
    <mergeCell ref="G22:J22"/>
    <mergeCell ref="G21:J21"/>
    <mergeCell ref="G20:J20"/>
    <mergeCell ref="A20:D20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calculator</vt:lpstr>
      <vt:lpstr>price</vt:lpstr>
      <vt:lpstr>ref</vt:lpstr>
      <vt:lpstr>qoutation</vt:lpstr>
      <vt:lpstr>price</vt:lpstr>
      <vt:lpstr>qoutation!Print_Area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2014-09-11T10:31:36Z</cp:lastPrinted>
  <dcterms:created xsi:type="dcterms:W3CDTF">2014-09-01T02:40:35Z</dcterms:created>
  <dcterms:modified xsi:type="dcterms:W3CDTF">2016-02-04T04:49:50Z</dcterms:modified>
</cp:coreProperties>
</file>