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กรรมการสโมสรนักศึกษา วิทยาลัยนานาชาติ มหาวิทยาลัยมหิดล\"/>
    </mc:Choice>
  </mc:AlternateContent>
  <bookViews>
    <workbookView xWindow="240" yWindow="135" windowWidth="20115" windowHeight="7935" activeTab="1"/>
  </bookViews>
  <sheets>
    <sheet name="เบิก Advnce" sheetId="2" r:id="rId1"/>
    <sheet name="สรุป Advnce" sheetId="1" r:id="rId2"/>
  </sheets>
  <calcPr calcId="152511" concurrentCalc="0"/>
</workbook>
</file>

<file path=xl/calcChain.xml><?xml version="1.0" encoding="utf-8"?>
<calcChain xmlns="http://schemas.openxmlformats.org/spreadsheetml/2006/main">
  <c r="D6" i="1" l="1"/>
  <c r="C18" i="1"/>
  <c r="D11" i="1"/>
  <c r="D13" i="1"/>
  <c r="D16" i="1"/>
  <c r="D18" i="1"/>
  <c r="E20" i="1"/>
  <c r="C12" i="2"/>
  <c r="C11" i="2"/>
  <c r="C7" i="2"/>
  <c r="C8" i="2"/>
  <c r="C10" i="2"/>
  <c r="C9" i="2"/>
  <c r="C6" i="2"/>
  <c r="C5" i="2"/>
  <c r="C16" i="2"/>
  <c r="E21" i="1"/>
  <c r="E22" i="1"/>
</calcChain>
</file>

<file path=xl/sharedStrings.xml><?xml version="1.0" encoding="utf-8"?>
<sst xmlns="http://schemas.openxmlformats.org/spreadsheetml/2006/main" count="42" uniqueCount="39">
  <si>
    <t>ลำดับ</t>
  </si>
  <si>
    <t>รายการ</t>
  </si>
  <si>
    <t>รวม</t>
  </si>
  <si>
    <t>ราคา</t>
  </si>
  <si>
    <t>ยอดเบิกเงิน Advance</t>
  </si>
  <si>
    <t>ยอดค่าใช้จ่ายของคณะ</t>
  </si>
  <si>
    <t>ยอดค่าคงเหลือ</t>
  </si>
  <si>
    <t>หมายเหตุ</t>
  </si>
  <si>
    <t>ชาวบ้าน/คนรุ่นใหม่/อบต.</t>
  </si>
  <si>
    <t>เอกสาร</t>
  </si>
  <si>
    <t>ราคารวม</t>
  </si>
  <si>
    <t>ค่าชุดยาปฐมพยาบาลตลอดการศึกษาดูงาน (เหมา)</t>
  </si>
  <si>
    <t>ค่าอุปกรณ์เครื่องเขียน  (เหมา)</t>
  </si>
  <si>
    <t xml:space="preserve">   ประมาณการเบิกเงินAdvanceรับคณะกรรมการสโมสร วิทยาลัยนานาชาติ ม.มหิดล                      </t>
  </si>
  <si>
    <t>ระหว่างวันที่ 08-10  ม.ค. 60</t>
  </si>
  <si>
    <t>ค่าช่วยค่าเสียเวลาวิทยากร ดอยตุง 10 คน</t>
  </si>
  <si>
    <t>ค่าอาหารและเครื่องดื่ม ร้านข้าวซอยป้าหลอย</t>
  </si>
  <si>
    <t>ค่าอาหารเย็น วันที่ 09/01/60</t>
  </si>
  <si>
    <t>ค่าอาหารเช้า วันที่ 10/01/60</t>
  </si>
  <si>
    <t>ค่าวิทยากรนำชมหมู่บ้านลาบา 2 คน</t>
  </si>
  <si>
    <t>ค่าอาหารกลางวัน วันที่ 10/01/60</t>
  </si>
  <si>
    <t>ค่ากิจกรรมเก็บเมล็ดกาแฟชาวบ้าน</t>
  </si>
  <si>
    <t>ค่าเผื่อเช่ารถตู้ 3 คันx 3 วัน กรณีสำนักงานไม่มีรถ</t>
  </si>
  <si>
    <t>เผื่อเงินฉุกเฉิน</t>
  </si>
  <si>
    <t>ค่าช่วยค่าเสียเวลาผู้นำ (4x500=2,000)</t>
  </si>
  <si>
    <t>ค่าช่วยค่าเสียเวลาชาวบ้าน (1x300=300)</t>
  </si>
  <si>
    <t>ค่าช่วยค่าเสียเวลานักเรียนทุน (2x200=400)</t>
  </si>
  <si>
    <t>ค่าช่วยค่าเสียเวลาชาวบ้านนำชมหมู่บ้านลาบา และนำเก็บเมล็ดกาแฟ</t>
  </si>
  <si>
    <t>ค่าอาหารกลาง ร้านข้าวซอย ป้าหลอย วันที่ 9 ม.ค. 60</t>
  </si>
  <si>
    <t>ค่าอาหารเช้า  ณ สวนรุกขชาติแม่ฟ้าหลวงวันที่ 10 ม.ค. 60</t>
  </si>
  <si>
    <t xml:space="preserve"> - หักภาษี ณ ที่จ่าย 3%</t>
  </si>
  <si>
    <t>ค่าอุปกรณ์ต่างๆ</t>
  </si>
  <si>
    <t>ค่าซื้อชุดยาปฐมพยาบาล</t>
  </si>
  <si>
    <t>ค่าเช่ารถตู้  3 คัน 3 วัน</t>
  </si>
  <si>
    <t>ค่าซื้อวัตถุดับ หมูหม่าล่า ร้านเส้นทางสายเก่าห้วยไคร้</t>
  </si>
  <si>
    <t>ค่าวัตถุดิบ และอาหาร ทำปิ่งย่าง ในสวนรุกขชาติแม่ฟ้าหลวง</t>
  </si>
  <si>
    <t>ค่าอาหารกลางวัน วันที่ 10 ม.ค. 60  หมู่บ้านลาบา</t>
  </si>
  <si>
    <t xml:space="preserve">         สรุปค่าใช้จ่าย Advance รับคณะกรรมการสโมสร วิทยาลัยนานาชาติ ม.มหิดล</t>
  </si>
  <si>
    <t>ค่าส่งของไปรษณีย์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</si>
</sst>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u val="double"/>
      <sz val="11"/>
      <color theme="1"/>
      <name val="Calibri"/>
      <family val="2"/>
      <charset val="222"/>
      <scheme val="minor"/>
    </font>
    <font>
      <u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/>
    <xf numFmtId="0" fontId="2" fillId="0" borderId="6" xfId="0" applyFont="1" applyBorder="1"/>
    <xf numFmtId="0" fontId="0" fillId="0" borderId="6" xfId="0" applyFont="1" applyBorder="1" applyAlignment="1">
      <alignment horizontal="center" vertical="center"/>
    </xf>
    <xf numFmtId="0" fontId="2" fillId="0" borderId="0" xfId="0" applyFont="1" applyFill="1" applyBorder="1"/>
    <xf numFmtId="3" fontId="0" fillId="0" borderId="0" xfId="0" applyNumberFormat="1"/>
    <xf numFmtId="3" fontId="4" fillId="0" borderId="0" xfId="0" applyNumberFormat="1" applyFont="1" applyFill="1"/>
    <xf numFmtId="3" fontId="5" fillId="0" borderId="0" xfId="0" applyNumberFormat="1" applyFont="1" applyFill="1"/>
    <xf numFmtId="0" fontId="3" fillId="0" borderId="5" xfId="0" applyFont="1" applyBorder="1" applyAlignment="1">
      <alignment horizontal="center"/>
    </xf>
    <xf numFmtId="3" fontId="0" fillId="0" borderId="6" xfId="0" applyNumberFormat="1" applyFont="1" applyBorder="1"/>
    <xf numFmtId="3" fontId="2" fillId="0" borderId="6" xfId="0" applyNumberFormat="1" applyFont="1" applyBorder="1"/>
    <xf numFmtId="3" fontId="7" fillId="0" borderId="0" xfId="0" applyNumberFormat="1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horizontal="right" vertical="center"/>
    </xf>
    <xf numFmtId="3" fontId="7" fillId="0" borderId="10" xfId="0" applyNumberFormat="1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wrapText="1"/>
    </xf>
    <xf numFmtId="3" fontId="9" fillId="0" borderId="6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wrapText="1"/>
    </xf>
    <xf numFmtId="0" fontId="9" fillId="0" borderId="7" xfId="1" applyFont="1" applyBorder="1" applyAlignment="1">
      <alignment vertical="center" wrapText="1"/>
    </xf>
    <xf numFmtId="3" fontId="9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3" fontId="9" fillId="0" borderId="6" xfId="1" applyNumberFormat="1" applyFont="1" applyBorder="1" applyAlignment="1">
      <alignment vertical="center"/>
    </xf>
    <xf numFmtId="0" fontId="9" fillId="0" borderId="1" xfId="0" applyFont="1" applyBorder="1"/>
    <xf numFmtId="3" fontId="9" fillId="0" borderId="1" xfId="0" applyNumberFormat="1" applyFont="1" applyBorder="1"/>
    <xf numFmtId="3" fontId="8" fillId="0" borderId="3" xfId="0" applyNumberFormat="1" applyFont="1" applyBorder="1"/>
    <xf numFmtId="0" fontId="9" fillId="0" borderId="3" xfId="0" applyFont="1" applyBorder="1"/>
    <xf numFmtId="0" fontId="10" fillId="0" borderId="1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" fillId="0" borderId="6" xfId="0" applyFont="1" applyFill="1" applyBorder="1"/>
    <xf numFmtId="3" fontId="2" fillId="0" borderId="6" xfId="0" applyNumberFormat="1" applyFont="1" applyFill="1" applyBorder="1"/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A6" sqref="A6"/>
    </sheetView>
  </sheetViews>
  <sheetFormatPr defaultRowHeight="15"/>
  <cols>
    <col min="1" max="1" width="6.42578125" customWidth="1"/>
    <col min="2" max="2" width="61.42578125" customWidth="1"/>
    <col min="3" max="3" width="10.28515625" customWidth="1"/>
    <col min="4" max="4" width="21" customWidth="1"/>
  </cols>
  <sheetData>
    <row r="1" spans="1:4" ht="30" customHeight="1">
      <c r="A1" s="37" t="s">
        <v>13</v>
      </c>
      <c r="B1" s="37"/>
      <c r="C1" s="37"/>
      <c r="D1" s="37"/>
    </row>
    <row r="2" spans="1:4" ht="27" customHeight="1">
      <c r="A2" s="37"/>
      <c r="B2" s="37"/>
      <c r="C2" s="37"/>
      <c r="D2" s="37"/>
    </row>
    <row r="3" spans="1:4" ht="27" customHeight="1">
      <c r="A3" s="40" t="s">
        <v>14</v>
      </c>
      <c r="B3" s="40"/>
      <c r="C3" s="40"/>
      <c r="D3" s="40"/>
    </row>
    <row r="4" spans="1:4" ht="31.5">
      <c r="A4" s="17" t="s">
        <v>0</v>
      </c>
      <c r="B4" s="17" t="s">
        <v>1</v>
      </c>
      <c r="C4" s="17" t="s">
        <v>3</v>
      </c>
      <c r="D4" s="18" t="s">
        <v>7</v>
      </c>
    </row>
    <row r="5" spans="1:4" ht="31.5">
      <c r="A5" s="19">
        <v>1</v>
      </c>
      <c r="B5" s="20" t="s">
        <v>15</v>
      </c>
      <c r="C5" s="21">
        <f>(500*5)+(300*5)</f>
        <v>4000</v>
      </c>
      <c r="D5" s="33" t="s">
        <v>8</v>
      </c>
    </row>
    <row r="6" spans="1:4" ht="31.5">
      <c r="A6" s="19">
        <v>2</v>
      </c>
      <c r="B6" s="20" t="s">
        <v>16</v>
      </c>
      <c r="C6" s="21">
        <f>25*200</f>
        <v>5000</v>
      </c>
      <c r="D6" s="22"/>
    </row>
    <row r="7" spans="1:4" ht="31.5">
      <c r="A7" s="19">
        <v>3</v>
      </c>
      <c r="B7" s="23" t="s">
        <v>17</v>
      </c>
      <c r="C7" s="21">
        <f>24*250</f>
        <v>6000</v>
      </c>
      <c r="D7" s="22"/>
    </row>
    <row r="8" spans="1:4" ht="31.5">
      <c r="A8" s="19">
        <v>4</v>
      </c>
      <c r="B8" s="23" t="s">
        <v>18</v>
      </c>
      <c r="C8" s="21">
        <f>24*150</f>
        <v>3600</v>
      </c>
      <c r="D8" s="22"/>
    </row>
    <row r="9" spans="1:4" ht="31.5">
      <c r="A9" s="19">
        <v>5</v>
      </c>
      <c r="B9" s="23" t="s">
        <v>19</v>
      </c>
      <c r="C9" s="21">
        <f>2*500</f>
        <v>1000</v>
      </c>
      <c r="D9" s="22"/>
    </row>
    <row r="10" spans="1:4" ht="31.5">
      <c r="A10" s="19">
        <v>6</v>
      </c>
      <c r="B10" s="24" t="s">
        <v>20</v>
      </c>
      <c r="C10" s="25">
        <f>25*200</f>
        <v>5000</v>
      </c>
      <c r="D10" s="26"/>
    </row>
    <row r="11" spans="1:4" ht="31.5">
      <c r="A11" s="19">
        <v>7</v>
      </c>
      <c r="B11" s="27" t="s">
        <v>22</v>
      </c>
      <c r="C11" s="28">
        <f>3000*3*3</f>
        <v>27000</v>
      </c>
      <c r="D11" s="26"/>
    </row>
    <row r="12" spans="1:4" ht="31.5">
      <c r="A12" s="19">
        <v>8</v>
      </c>
      <c r="B12" s="27" t="s">
        <v>21</v>
      </c>
      <c r="C12" s="28">
        <f>24*100</f>
        <v>2400</v>
      </c>
      <c r="D12" s="26"/>
    </row>
    <row r="13" spans="1:4" ht="31.5">
      <c r="A13" s="19">
        <v>9</v>
      </c>
      <c r="B13" s="20" t="s">
        <v>11</v>
      </c>
      <c r="C13" s="21">
        <v>3000</v>
      </c>
      <c r="D13" s="29"/>
    </row>
    <row r="14" spans="1:4" ht="31.5">
      <c r="A14" s="19">
        <v>10</v>
      </c>
      <c r="B14" s="20" t="s">
        <v>12</v>
      </c>
      <c r="C14" s="21">
        <v>3000</v>
      </c>
      <c r="D14" s="29"/>
    </row>
    <row r="15" spans="1:4" ht="31.5">
      <c r="A15" s="19">
        <v>11</v>
      </c>
      <c r="B15" s="20" t="s">
        <v>23</v>
      </c>
      <c r="C15" s="21">
        <v>3000</v>
      </c>
      <c r="D15" s="30"/>
    </row>
    <row r="16" spans="1:4" ht="32.25" thickBot="1">
      <c r="A16" s="38" t="s">
        <v>2</v>
      </c>
      <c r="B16" s="39"/>
      <c r="C16" s="31">
        <f>SUM(C5:C15)</f>
        <v>63000</v>
      </c>
      <c r="D16" s="32"/>
    </row>
    <row r="17" ht="15.75" thickTop="1"/>
  </sheetData>
  <mergeCells count="3">
    <mergeCell ref="A1:D2"/>
    <mergeCell ref="A16:B16"/>
    <mergeCell ref="A3:D3"/>
  </mergeCells>
  <pageMargins left="0.6" right="0.39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1" zoomScaleNormal="100" workbookViewId="0">
      <selection activeCell="H16" sqref="H16"/>
    </sheetView>
  </sheetViews>
  <sheetFormatPr defaultRowHeight="15"/>
  <cols>
    <col min="1" max="1" width="6.7109375" customWidth="1"/>
    <col min="2" max="2" width="64" customWidth="1"/>
    <col min="3" max="3" width="11.42578125" customWidth="1"/>
    <col min="4" max="4" width="10.85546875" customWidth="1"/>
    <col min="5" max="5" width="15.85546875" customWidth="1"/>
    <col min="7" max="7" width="9.140625" customWidth="1"/>
  </cols>
  <sheetData>
    <row r="1" spans="1:5" ht="28.5" customHeight="1">
      <c r="A1" s="43" t="s">
        <v>37</v>
      </c>
      <c r="B1" s="43"/>
      <c r="C1" s="43"/>
      <c r="D1" s="43"/>
      <c r="E1" s="43"/>
    </row>
    <row r="2" spans="1:5" ht="27" customHeight="1">
      <c r="A2" s="44"/>
      <c r="B2" s="44"/>
      <c r="C2" s="44"/>
      <c r="D2" s="44"/>
      <c r="E2" s="44"/>
    </row>
    <row r="3" spans="1:5" ht="26.25">
      <c r="A3" s="1" t="s">
        <v>0</v>
      </c>
      <c r="B3" s="1" t="s">
        <v>1</v>
      </c>
      <c r="C3" s="1" t="s">
        <v>3</v>
      </c>
      <c r="D3" s="1" t="s">
        <v>10</v>
      </c>
      <c r="E3" s="1" t="s">
        <v>9</v>
      </c>
    </row>
    <row r="4" spans="1:5" ht="26.25">
      <c r="A4" s="3">
        <v>1</v>
      </c>
      <c r="B4" s="5" t="s">
        <v>24</v>
      </c>
      <c r="C4" s="13">
        <v>2000</v>
      </c>
      <c r="D4" s="5"/>
      <c r="E4" s="4"/>
    </row>
    <row r="5" spans="1:5" ht="26.25">
      <c r="A5" s="6">
        <v>2</v>
      </c>
      <c r="B5" s="5" t="s">
        <v>25</v>
      </c>
      <c r="C5" s="13">
        <v>300</v>
      </c>
      <c r="D5" s="5"/>
      <c r="E5" s="12"/>
    </row>
    <row r="6" spans="1:5" ht="26.25">
      <c r="A6" s="3">
        <v>3</v>
      </c>
      <c r="B6" s="5" t="s">
        <v>26</v>
      </c>
      <c r="C6" s="13">
        <v>400</v>
      </c>
      <c r="D6" s="45">
        <f>SUM(C4:C6)</f>
        <v>2700</v>
      </c>
      <c r="E6" s="12"/>
    </row>
    <row r="7" spans="1:5" ht="26.25">
      <c r="A7" s="6">
        <v>4</v>
      </c>
      <c r="B7" s="5" t="s">
        <v>27</v>
      </c>
      <c r="C7" s="13">
        <v>800</v>
      </c>
      <c r="D7" s="13">
        <v>800</v>
      </c>
      <c r="E7" s="12"/>
    </row>
    <row r="8" spans="1:5" ht="26.25">
      <c r="A8" s="6">
        <v>6</v>
      </c>
      <c r="B8" s="5" t="s">
        <v>28</v>
      </c>
      <c r="C8" s="13">
        <v>2345</v>
      </c>
      <c r="D8" s="5"/>
      <c r="E8" s="12"/>
    </row>
    <row r="9" spans="1:5" ht="26.25">
      <c r="A9" s="3">
        <v>7</v>
      </c>
      <c r="B9" s="35" t="s">
        <v>34</v>
      </c>
      <c r="C9" s="36">
        <v>1840</v>
      </c>
      <c r="D9" s="5"/>
      <c r="E9" s="12"/>
    </row>
    <row r="10" spans="1:5" ht="26.25">
      <c r="A10" s="6">
        <v>8</v>
      </c>
      <c r="B10" s="5" t="s">
        <v>29</v>
      </c>
      <c r="C10" s="13">
        <v>4200</v>
      </c>
      <c r="D10" s="5"/>
      <c r="E10" s="12"/>
    </row>
    <row r="11" spans="1:5" ht="26.25">
      <c r="A11" s="3">
        <v>9</v>
      </c>
      <c r="B11" s="5" t="s">
        <v>36</v>
      </c>
      <c r="C11" s="13">
        <v>4200</v>
      </c>
      <c r="D11" s="13">
        <f>SUM(C8:C11)</f>
        <v>12585</v>
      </c>
      <c r="E11" s="12"/>
    </row>
    <row r="12" spans="1:5" ht="26.25">
      <c r="A12" s="6">
        <v>10</v>
      </c>
      <c r="B12" s="5" t="s">
        <v>32</v>
      </c>
      <c r="C12" s="13">
        <v>680</v>
      </c>
      <c r="D12" s="13"/>
      <c r="E12" s="12"/>
    </row>
    <row r="13" spans="1:5" ht="26.25">
      <c r="A13" s="3">
        <v>11</v>
      </c>
      <c r="B13" s="35" t="s">
        <v>31</v>
      </c>
      <c r="C13" s="36">
        <v>3135</v>
      </c>
      <c r="D13" s="13">
        <f>SUM(C12:C13)</f>
        <v>3815</v>
      </c>
      <c r="E13" s="12"/>
    </row>
    <row r="14" spans="1:5" ht="26.25">
      <c r="A14" s="6">
        <v>12</v>
      </c>
      <c r="B14" s="5" t="s">
        <v>35</v>
      </c>
      <c r="C14" s="13">
        <v>2600</v>
      </c>
      <c r="D14" s="13">
        <v>2600</v>
      </c>
      <c r="E14" s="12"/>
    </row>
    <row r="15" spans="1:5" ht="26.25">
      <c r="A15" s="3">
        <v>13</v>
      </c>
      <c r="B15" s="5" t="s">
        <v>33</v>
      </c>
      <c r="C15" s="13">
        <v>21300</v>
      </c>
      <c r="D15" s="5"/>
      <c r="E15" s="12"/>
    </row>
    <row r="16" spans="1:5" ht="26.25">
      <c r="A16" s="6"/>
      <c r="B16" s="5" t="s">
        <v>30</v>
      </c>
      <c r="C16" s="13">
        <v>639</v>
      </c>
      <c r="D16" s="13">
        <f>C15-C16</f>
        <v>20661</v>
      </c>
      <c r="E16" s="12"/>
    </row>
    <row r="17" spans="1:7" ht="26.25">
      <c r="A17" s="6">
        <v>14</v>
      </c>
      <c r="B17" s="35" t="s">
        <v>38</v>
      </c>
      <c r="C17" s="36">
        <v>77</v>
      </c>
      <c r="D17" s="36">
        <v>77</v>
      </c>
      <c r="E17" s="36"/>
    </row>
    <row r="18" spans="1:7" ht="27" thickBot="1">
      <c r="A18" s="41"/>
      <c r="B18" s="42"/>
      <c r="C18" s="34">
        <f>SUM(C4:C15)-C16+C17</f>
        <v>43238</v>
      </c>
      <c r="D18" s="11">
        <f>SUM(D4:D17)</f>
        <v>43238</v>
      </c>
      <c r="E18" s="2"/>
      <c r="F18" s="8"/>
      <c r="G18" s="8"/>
    </row>
    <row r="19" spans="1:7" ht="15.75" thickTop="1"/>
    <row r="20" spans="1:7" ht="26.25">
      <c r="B20" s="7" t="s">
        <v>4</v>
      </c>
      <c r="C20" s="7"/>
      <c r="D20" s="7"/>
      <c r="E20" s="14">
        <f>'เบิก Advnce'!C16</f>
        <v>63000</v>
      </c>
    </row>
    <row r="21" spans="1:7" ht="27" thickBot="1">
      <c r="B21" s="7" t="s">
        <v>5</v>
      </c>
      <c r="C21" s="7"/>
      <c r="D21" s="7"/>
      <c r="E21" s="15">
        <f>D18</f>
        <v>43238</v>
      </c>
    </row>
    <row r="22" spans="1:7" ht="27" thickBot="1">
      <c r="B22" s="7" t="s">
        <v>6</v>
      </c>
      <c r="C22" s="7"/>
      <c r="D22" s="7"/>
      <c r="E22" s="16">
        <f>E20-E21</f>
        <v>19762</v>
      </c>
      <c r="F22" s="10"/>
      <c r="G22" s="9"/>
    </row>
    <row r="23" spans="1:7" ht="15.75" thickTop="1"/>
  </sheetData>
  <mergeCells count="2">
    <mergeCell ref="A18:B18"/>
    <mergeCell ref="A1:E2"/>
  </mergeCells>
  <pageMargins left="0.16" right="0.16" top="0.6" bottom="0.75" header="0.3" footer="0.3"/>
  <pageSetup paperSize="9" scale="9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เบิก Advnce</vt:lpstr>
      <vt:lpstr>สรุป Advnce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Tawin</cp:lastModifiedBy>
  <cp:lastPrinted>2017-01-16T06:09:36Z</cp:lastPrinted>
  <dcterms:created xsi:type="dcterms:W3CDTF">2015-02-03T07:48:36Z</dcterms:created>
  <dcterms:modified xsi:type="dcterms:W3CDTF">2017-01-16T06:09:40Z</dcterms:modified>
</cp:coreProperties>
</file>