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5. คณะดูงาน_Group Visit\5.3 ปี 2562_2019\5. May_2019\5.2 คณะ US Congressional Staffers\Adv\"/>
    </mc:Choice>
  </mc:AlternateContent>
  <bookViews>
    <workbookView xWindow="0" yWindow="0" windowWidth="20490" windowHeight="7755" firstSheet="2" activeTab="2"/>
  </bookViews>
  <sheets>
    <sheet name="ราคารวมที่พัก" sheetId="1" state="hidden" r:id="rId1"/>
    <sheet name="1. รวมค่าวิทยากร" sheetId="5" state="hidden" r:id="rId2"/>
    <sheet name="ค่าศึกษาดูงาน" sheetId="6" r:id="rId3"/>
    <sheet name="ราคาไม่รวมที่พัก" sheetId="2" state="hidden" r:id="rId4"/>
  </sheets>
  <calcPr calcId="152511"/>
</workbook>
</file>

<file path=xl/calcChain.xml><?xml version="1.0" encoding="utf-8"?>
<calcChain xmlns="http://schemas.openxmlformats.org/spreadsheetml/2006/main">
  <c r="G50" i="6" l="1"/>
  <c r="G52" i="6"/>
  <c r="G53" i="6"/>
  <c r="G54" i="6"/>
  <c r="H18" i="6" l="1"/>
  <c r="G18" i="6"/>
  <c r="I18" i="6" s="1"/>
  <c r="I53" i="6" l="1"/>
  <c r="H53" i="6"/>
  <c r="G48" i="6"/>
  <c r="H48" i="6"/>
  <c r="I49" i="6"/>
  <c r="H49" i="6"/>
  <c r="G49" i="6"/>
  <c r="G35" i="6"/>
  <c r="G34" i="6"/>
  <c r="G46" i="6"/>
  <c r="G44" i="6"/>
  <c r="G26" i="6" l="1"/>
  <c r="C26" i="6"/>
  <c r="H26" i="6" s="1"/>
  <c r="H22" i="6"/>
  <c r="H23" i="6"/>
  <c r="H24" i="6"/>
  <c r="H25" i="6"/>
  <c r="J46" i="6"/>
  <c r="H19" i="6"/>
  <c r="G19" i="6"/>
  <c r="I26" i="6" l="1"/>
  <c r="I19" i="6"/>
  <c r="H41" i="6"/>
  <c r="G41" i="6"/>
  <c r="H40" i="6"/>
  <c r="G40" i="6"/>
  <c r="H37" i="6"/>
  <c r="G37" i="6"/>
  <c r="C36" i="6"/>
  <c r="H36" i="6" s="1"/>
  <c r="B36" i="6"/>
  <c r="G36" i="6" s="1"/>
  <c r="H35" i="6"/>
  <c r="H34" i="6"/>
  <c r="H33" i="6"/>
  <c r="G33" i="6"/>
  <c r="H30" i="6"/>
  <c r="H47" i="6" s="1"/>
  <c r="G30" i="6"/>
  <c r="G47" i="6" s="1"/>
  <c r="I47" i="6" s="1"/>
  <c r="G27" i="6"/>
  <c r="C27" i="6"/>
  <c r="H27" i="6" s="1"/>
  <c r="H46" i="6" s="1"/>
  <c r="G25" i="6"/>
  <c r="G24" i="6"/>
  <c r="I23" i="6"/>
  <c r="I22" i="6"/>
  <c r="H17" i="6"/>
  <c r="G17" i="6"/>
  <c r="H16" i="6"/>
  <c r="G16" i="6"/>
  <c r="H12" i="6"/>
  <c r="G12" i="6"/>
  <c r="H10" i="6"/>
  <c r="G10" i="6"/>
  <c r="H8" i="6"/>
  <c r="G8" i="6"/>
  <c r="G50" i="5"/>
  <c r="G48" i="5"/>
  <c r="H48" i="5"/>
  <c r="G42" i="5"/>
  <c r="G43" i="5"/>
  <c r="G44" i="5"/>
  <c r="G45" i="5"/>
  <c r="G46" i="5"/>
  <c r="G52" i="5"/>
  <c r="H39" i="5"/>
  <c r="G39" i="5"/>
  <c r="H38" i="5"/>
  <c r="G38" i="5"/>
  <c r="H35" i="5"/>
  <c r="G35" i="5"/>
  <c r="C34" i="5"/>
  <c r="H34" i="5" s="1"/>
  <c r="B34" i="5"/>
  <c r="G34" i="5" s="1"/>
  <c r="H33" i="5"/>
  <c r="G33" i="5"/>
  <c r="H32" i="5"/>
  <c r="G32" i="5"/>
  <c r="H31" i="5"/>
  <c r="G31" i="5"/>
  <c r="H28" i="5"/>
  <c r="G28" i="5"/>
  <c r="G25" i="5"/>
  <c r="C25" i="5"/>
  <c r="H25" i="5" s="1"/>
  <c r="G24" i="5"/>
  <c r="C24" i="5"/>
  <c r="H24" i="5" s="1"/>
  <c r="H23" i="5"/>
  <c r="G23" i="5"/>
  <c r="H22" i="5"/>
  <c r="G22" i="5"/>
  <c r="I21" i="5"/>
  <c r="I20" i="5"/>
  <c r="H17" i="5"/>
  <c r="G17" i="5"/>
  <c r="H16" i="5"/>
  <c r="G16" i="5"/>
  <c r="H12" i="5"/>
  <c r="G12" i="5"/>
  <c r="H10" i="5"/>
  <c r="G10" i="5"/>
  <c r="H8" i="5"/>
  <c r="G8" i="5"/>
  <c r="G101" i="1"/>
  <c r="G100" i="1"/>
  <c r="G99" i="1"/>
  <c r="G96" i="1"/>
  <c r="G95" i="1"/>
  <c r="I48" i="6" l="1"/>
  <c r="G45" i="6"/>
  <c r="H45" i="6"/>
  <c r="H52" i="6" s="1"/>
  <c r="I35" i="6"/>
  <c r="I24" i="6"/>
  <c r="I30" i="6"/>
  <c r="I34" i="6"/>
  <c r="I10" i="6"/>
  <c r="I17" i="6"/>
  <c r="I12" i="6"/>
  <c r="I16" i="6"/>
  <c r="I37" i="6"/>
  <c r="I41" i="6"/>
  <c r="I36" i="6"/>
  <c r="I25" i="6"/>
  <c r="I27" i="6"/>
  <c r="I40" i="6"/>
  <c r="H44" i="6"/>
  <c r="I8" i="6"/>
  <c r="I33" i="6"/>
  <c r="I10" i="5"/>
  <c r="I35" i="5"/>
  <c r="I17" i="5"/>
  <c r="I32" i="5"/>
  <c r="I8" i="5"/>
  <c r="I38" i="5"/>
  <c r="I12" i="5"/>
  <c r="I23" i="5"/>
  <c r="I31" i="5"/>
  <c r="I33" i="5"/>
  <c r="I39" i="5"/>
  <c r="H44" i="5"/>
  <c r="H42" i="5"/>
  <c r="M43" i="5"/>
  <c r="N43" i="5" s="1"/>
  <c r="I16" i="5"/>
  <c r="I24" i="5"/>
  <c r="I34" i="5"/>
  <c r="I25" i="5"/>
  <c r="H43" i="5"/>
  <c r="M45" i="5"/>
  <c r="N45" i="5" s="1"/>
  <c r="H46" i="5"/>
  <c r="M42" i="5"/>
  <c r="N42" i="5" s="1"/>
  <c r="I22" i="5"/>
  <c r="I28" i="5"/>
  <c r="H45" i="5"/>
  <c r="H97" i="1"/>
  <c r="G97" i="1"/>
  <c r="I97" i="1" s="1"/>
  <c r="I95" i="1"/>
  <c r="I94" i="1"/>
  <c r="H95" i="1"/>
  <c r="H94" i="1"/>
  <c r="G94" i="1"/>
  <c r="G93" i="1"/>
  <c r="H89" i="1"/>
  <c r="G89" i="1"/>
  <c r="H41" i="1"/>
  <c r="G41" i="1"/>
  <c r="I41" i="1" s="1"/>
  <c r="G63" i="1"/>
  <c r="C63" i="1"/>
  <c r="H63" i="1" s="1"/>
  <c r="H48" i="1"/>
  <c r="G48" i="1"/>
  <c r="I48" i="1" s="1"/>
  <c r="I52" i="6" l="1"/>
  <c r="M45" i="6"/>
  <c r="N45" i="6" s="1"/>
  <c r="I46" i="6"/>
  <c r="H50" i="6"/>
  <c r="M44" i="6"/>
  <c r="N44" i="6" s="1"/>
  <c r="I45" i="6"/>
  <c r="M47" i="6"/>
  <c r="N47" i="6" s="1"/>
  <c r="M46" i="6"/>
  <c r="N46" i="6" s="1"/>
  <c r="M48" i="6"/>
  <c r="N48" i="6" s="1"/>
  <c r="I44" i="6"/>
  <c r="I44" i="5"/>
  <c r="I43" i="5"/>
  <c r="I45" i="5"/>
  <c r="H50" i="5"/>
  <c r="G54" i="5" s="1"/>
  <c r="I42" i="5"/>
  <c r="M46" i="5"/>
  <c r="N46" i="5" s="1"/>
  <c r="I46" i="5"/>
  <c r="I63" i="1"/>
  <c r="I50" i="6" l="1"/>
  <c r="I48" i="5"/>
  <c r="G49" i="5"/>
  <c r="M44" i="5" s="1"/>
  <c r="N44" i="5" s="1"/>
  <c r="H74" i="1"/>
  <c r="H75" i="1"/>
  <c r="G74" i="1"/>
  <c r="G75" i="1"/>
  <c r="G73" i="1"/>
  <c r="H73" i="1"/>
  <c r="C62" i="1"/>
  <c r="I55" i="1"/>
  <c r="I54" i="1"/>
  <c r="G53" i="5" l="1"/>
  <c r="I50" i="5"/>
  <c r="I74" i="1"/>
  <c r="I75" i="1"/>
  <c r="I73" i="1"/>
  <c r="G104" i="2"/>
  <c r="H89" i="2"/>
  <c r="G89" i="2"/>
  <c r="I89" i="2" s="1"/>
  <c r="H88" i="2"/>
  <c r="G88" i="2"/>
  <c r="I88" i="2" s="1"/>
  <c r="I85" i="2"/>
  <c r="H85" i="2"/>
  <c r="G85" i="2"/>
  <c r="H84" i="2"/>
  <c r="C84" i="2"/>
  <c r="B84" i="2"/>
  <c r="G84" i="2" s="1"/>
  <c r="I84" i="2" s="1"/>
  <c r="I83" i="2"/>
  <c r="H83" i="2"/>
  <c r="G83" i="2"/>
  <c r="I82" i="2"/>
  <c r="H82" i="2"/>
  <c r="G82" i="2"/>
  <c r="H81" i="2"/>
  <c r="G81" i="2"/>
  <c r="I81" i="2" s="1"/>
  <c r="H80" i="2"/>
  <c r="G80" i="2"/>
  <c r="I80" i="2" s="1"/>
  <c r="I79" i="2"/>
  <c r="H79" i="2"/>
  <c r="G79" i="2"/>
  <c r="I78" i="2"/>
  <c r="H78" i="2"/>
  <c r="H97" i="2" s="1"/>
  <c r="G78" i="2"/>
  <c r="G97" i="2" s="1"/>
  <c r="M97" i="2" s="1"/>
  <c r="N97" i="2" s="1"/>
  <c r="H75" i="2"/>
  <c r="G75" i="2"/>
  <c r="I75" i="2" s="1"/>
  <c r="H74" i="2"/>
  <c r="G74" i="2"/>
  <c r="I74" i="2" s="1"/>
  <c r="I73" i="2"/>
  <c r="H73" i="2"/>
  <c r="G73" i="2"/>
  <c r="I72" i="2"/>
  <c r="H72" i="2"/>
  <c r="G72" i="2"/>
  <c r="H71" i="2"/>
  <c r="H96" i="2" s="1"/>
  <c r="G71" i="2"/>
  <c r="G96" i="2" s="1"/>
  <c r="M96" i="2" s="1"/>
  <c r="N96" i="2" s="1"/>
  <c r="H68" i="2"/>
  <c r="G68" i="2"/>
  <c r="I68" i="2" s="1"/>
  <c r="I67" i="2"/>
  <c r="H67" i="2"/>
  <c r="G67" i="2"/>
  <c r="I66" i="2"/>
  <c r="H66" i="2"/>
  <c r="G66" i="2"/>
  <c r="H65" i="2"/>
  <c r="G65" i="2"/>
  <c r="I65" i="2" s="1"/>
  <c r="H64" i="2"/>
  <c r="G64" i="2"/>
  <c r="I64" i="2" s="1"/>
  <c r="I63" i="2"/>
  <c r="H63" i="2"/>
  <c r="G63" i="2"/>
  <c r="I62" i="2"/>
  <c r="H62" i="2"/>
  <c r="G62" i="2"/>
  <c r="H61" i="2"/>
  <c r="G61" i="2"/>
  <c r="I61" i="2" s="1"/>
  <c r="H60" i="2"/>
  <c r="G60" i="2"/>
  <c r="I60" i="2" s="1"/>
  <c r="I59" i="2"/>
  <c r="H59" i="2"/>
  <c r="G59" i="2"/>
  <c r="I58" i="2"/>
  <c r="H58" i="2"/>
  <c r="H95" i="2" s="1"/>
  <c r="G58" i="2"/>
  <c r="G95" i="2" s="1"/>
  <c r="H55" i="2"/>
  <c r="G55" i="2"/>
  <c r="I55" i="2" s="1"/>
  <c r="H54" i="2"/>
  <c r="G54" i="2"/>
  <c r="I54" i="2" s="1"/>
  <c r="I53" i="2"/>
  <c r="H53" i="2"/>
  <c r="G53" i="2"/>
  <c r="I52" i="2"/>
  <c r="H52" i="2"/>
  <c r="G52" i="2"/>
  <c r="H51" i="2"/>
  <c r="H94" i="2" s="1"/>
  <c r="G51" i="2"/>
  <c r="I51" i="2" s="1"/>
  <c r="H50" i="2"/>
  <c r="G50" i="2"/>
  <c r="G94" i="2" s="1"/>
  <c r="M94" i="2" s="1"/>
  <c r="N94" i="2" s="1"/>
  <c r="I46" i="2"/>
  <c r="G46" i="2"/>
  <c r="G45" i="2"/>
  <c r="I41" i="2"/>
  <c r="H41" i="2"/>
  <c r="G41" i="2"/>
  <c r="H38" i="2"/>
  <c r="I38" i="2" s="1"/>
  <c r="G38" i="2"/>
  <c r="H36" i="2"/>
  <c r="G36" i="2"/>
  <c r="I36" i="2" s="1"/>
  <c r="H35" i="2"/>
  <c r="G35" i="2"/>
  <c r="I35" i="2" s="1"/>
  <c r="I33" i="2"/>
  <c r="H33" i="2"/>
  <c r="G33" i="2"/>
  <c r="H31" i="2"/>
  <c r="I31" i="2" s="1"/>
  <c r="G31" i="2"/>
  <c r="H30" i="2"/>
  <c r="G30" i="2"/>
  <c r="I30" i="2" s="1"/>
  <c r="H29" i="2"/>
  <c r="G29" i="2"/>
  <c r="I29" i="2" s="1"/>
  <c r="I28" i="2"/>
  <c r="H28" i="2"/>
  <c r="G28" i="2"/>
  <c r="H26" i="2"/>
  <c r="I26" i="2" s="1"/>
  <c r="G26" i="2"/>
  <c r="H24" i="2"/>
  <c r="G24" i="2"/>
  <c r="I24" i="2" s="1"/>
  <c r="H22" i="2"/>
  <c r="G22" i="2"/>
  <c r="I22" i="2" s="1"/>
  <c r="I20" i="2"/>
  <c r="H20" i="2"/>
  <c r="G20" i="2"/>
  <c r="H18" i="2"/>
  <c r="I18" i="2" s="1"/>
  <c r="G18" i="2"/>
  <c r="H16" i="2"/>
  <c r="H93" i="2" s="1"/>
  <c r="G16" i="2"/>
  <c r="G93" i="2" s="1"/>
  <c r="M93" i="2" s="1"/>
  <c r="N93" i="2" s="1"/>
  <c r="H12" i="2"/>
  <c r="G12" i="2"/>
  <c r="I12" i="2" s="1"/>
  <c r="I10" i="2"/>
  <c r="H10" i="2"/>
  <c r="G10" i="2"/>
  <c r="H9" i="2"/>
  <c r="I9" i="2" s="1"/>
  <c r="G9" i="2"/>
  <c r="H8" i="2"/>
  <c r="G8" i="2"/>
  <c r="I8" i="2" s="1"/>
  <c r="C8" i="2"/>
  <c r="M52" i="6" l="1"/>
  <c r="N52" i="6" s="1"/>
  <c r="G56" i="5"/>
  <c r="G57" i="5" s="1"/>
  <c r="M47" i="5" s="1"/>
  <c r="N47" i="5" s="1"/>
  <c r="N49" i="5" s="1"/>
  <c r="G55" i="5"/>
  <c r="G58" i="5" s="1"/>
  <c r="H99" i="2"/>
  <c r="H102" i="2" s="1"/>
  <c r="G106" i="2" s="1"/>
  <c r="G99" i="2"/>
  <c r="I16" i="2"/>
  <c r="I45" i="2"/>
  <c r="I71" i="2"/>
  <c r="I50" i="2"/>
  <c r="N92" i="2" l="1"/>
  <c r="G100" i="2"/>
  <c r="M95" i="2" s="1"/>
  <c r="N95" i="2" s="1"/>
  <c r="N98" i="2" l="1"/>
  <c r="G101" i="2"/>
  <c r="G102" i="2" s="1"/>
  <c r="G105" i="2" s="1"/>
  <c r="M98" i="2"/>
  <c r="G108" i="2" l="1"/>
  <c r="G109" i="2" s="1"/>
  <c r="G107" i="2"/>
  <c r="G110" i="2" s="1"/>
  <c r="M99" i="2" l="1"/>
  <c r="N99" i="2" s="1"/>
  <c r="N100" i="2" s="1"/>
  <c r="H76" i="1" l="1"/>
  <c r="G76" i="1"/>
  <c r="H9" i="1"/>
  <c r="G9" i="1"/>
  <c r="I9" i="1" l="1"/>
  <c r="I76" i="1"/>
  <c r="B81" i="1" l="1"/>
  <c r="G81" i="1" s="1"/>
  <c r="C81" i="1"/>
  <c r="H81" i="1" s="1"/>
  <c r="H86" i="1"/>
  <c r="G86" i="1"/>
  <c r="H62" i="1"/>
  <c r="G62" i="1"/>
  <c r="H85" i="1"/>
  <c r="G85" i="1"/>
  <c r="H78" i="1"/>
  <c r="G78" i="1"/>
  <c r="G79" i="1"/>
  <c r="H79" i="1"/>
  <c r="G80" i="1"/>
  <c r="H80" i="1"/>
  <c r="G82" i="1"/>
  <c r="H82" i="1"/>
  <c r="H77" i="1"/>
  <c r="G77" i="1"/>
  <c r="G67" i="1"/>
  <c r="H67" i="1"/>
  <c r="G68" i="1"/>
  <c r="H68" i="1"/>
  <c r="G69" i="1"/>
  <c r="H69" i="1"/>
  <c r="G70" i="1"/>
  <c r="H70" i="1"/>
  <c r="H66" i="1"/>
  <c r="G66" i="1"/>
  <c r="H61" i="1"/>
  <c r="G61" i="1"/>
  <c r="H60" i="1"/>
  <c r="G60" i="1"/>
  <c r="H59" i="1"/>
  <c r="G59" i="1"/>
  <c r="H58" i="1"/>
  <c r="G58" i="1"/>
  <c r="H57" i="1"/>
  <c r="G57" i="1"/>
  <c r="H56" i="1"/>
  <c r="G56" i="1"/>
  <c r="H53" i="1"/>
  <c r="G53" i="1"/>
  <c r="G91" i="1" s="1"/>
  <c r="H50" i="1"/>
  <c r="G50" i="1"/>
  <c r="H49" i="1"/>
  <c r="G49" i="1"/>
  <c r="H47" i="1"/>
  <c r="G47" i="1"/>
  <c r="H46" i="1"/>
  <c r="G46" i="1"/>
  <c r="H45" i="1"/>
  <c r="G45" i="1"/>
  <c r="H36" i="1"/>
  <c r="G36" i="1"/>
  <c r="H38" i="1"/>
  <c r="G38" i="1"/>
  <c r="H35" i="1"/>
  <c r="G35" i="1"/>
  <c r="H33" i="1"/>
  <c r="G33" i="1"/>
  <c r="H31" i="1"/>
  <c r="G31" i="1"/>
  <c r="H30" i="1"/>
  <c r="G30" i="1"/>
  <c r="H29" i="1"/>
  <c r="G29" i="1"/>
  <c r="H28" i="1"/>
  <c r="G28" i="1"/>
  <c r="H26" i="1"/>
  <c r="G26" i="1"/>
  <c r="H24" i="1"/>
  <c r="G24" i="1"/>
  <c r="H22" i="1"/>
  <c r="G22" i="1"/>
  <c r="H20" i="1"/>
  <c r="G20" i="1"/>
  <c r="H18" i="1"/>
  <c r="G18" i="1"/>
  <c r="H16" i="1"/>
  <c r="G16" i="1"/>
  <c r="H12" i="1"/>
  <c r="G12" i="1"/>
  <c r="G10" i="1"/>
  <c r="H10" i="1"/>
  <c r="G8" i="1"/>
  <c r="C8" i="1"/>
  <c r="H8" i="1" s="1"/>
  <c r="H91" i="1" l="1"/>
  <c r="I91" i="1" s="1"/>
  <c r="H93" i="1"/>
  <c r="M89" i="1"/>
  <c r="N89" i="1" s="1"/>
  <c r="G90" i="1"/>
  <c r="I62" i="1"/>
  <c r="G92" i="1"/>
  <c r="I70" i="1"/>
  <c r="I77" i="1"/>
  <c r="H90" i="1"/>
  <c r="H92" i="1"/>
  <c r="I85" i="1"/>
  <c r="I86" i="1"/>
  <c r="I80" i="1"/>
  <c r="I33" i="1"/>
  <c r="I81" i="1"/>
  <c r="I79" i="1"/>
  <c r="I66" i="1"/>
  <c r="I68" i="1"/>
  <c r="I82" i="1"/>
  <c r="I69" i="1"/>
  <c r="I78" i="1"/>
  <c r="I67" i="1"/>
  <c r="I58" i="1"/>
  <c r="I38" i="1"/>
  <c r="I45" i="1"/>
  <c r="I47" i="1"/>
  <c r="I59" i="1"/>
  <c r="I61" i="1"/>
  <c r="I60" i="1"/>
  <c r="I8" i="1"/>
  <c r="I22" i="1"/>
  <c r="I26" i="1"/>
  <c r="I29" i="1"/>
  <c r="I31" i="1"/>
  <c r="I46" i="1"/>
  <c r="I49" i="1"/>
  <c r="I53" i="1"/>
  <c r="I57" i="1"/>
  <c r="I56" i="1"/>
  <c r="I50" i="1"/>
  <c r="I36" i="1"/>
  <c r="I35" i="1"/>
  <c r="I30" i="1"/>
  <c r="I16" i="1"/>
  <c r="I20" i="1"/>
  <c r="I24" i="1"/>
  <c r="I28" i="1"/>
  <c r="I18" i="1"/>
  <c r="I12" i="1"/>
  <c r="I10" i="1"/>
  <c r="I90" i="1" l="1"/>
  <c r="I89" i="1"/>
  <c r="M92" i="1"/>
  <c r="N92" i="1" s="1"/>
  <c r="I92" i="1"/>
  <c r="M93" i="1"/>
  <c r="N93" i="1" s="1"/>
  <c r="I93" i="1"/>
  <c r="M90" i="1"/>
  <c r="N90" i="1" s="1"/>
  <c r="M91" i="1" l="1"/>
  <c r="N91" i="1" s="1"/>
  <c r="G103" i="1" l="1"/>
  <c r="G102" i="1"/>
  <c r="G105" i="1" s="1"/>
  <c r="G104" i="1"/>
  <c r="M94" i="1" l="1"/>
  <c r="N94" i="1" s="1"/>
  <c r="N96" i="1" s="1"/>
</calcChain>
</file>

<file path=xl/sharedStrings.xml><?xml version="1.0" encoding="utf-8"?>
<sst xmlns="http://schemas.openxmlformats.org/spreadsheetml/2006/main" count="798" uniqueCount="158">
  <si>
    <t>จำนวนผู้เข้าศึกษาดูงาน</t>
  </si>
  <si>
    <t>รายละเอียดค่าใช้จ่ายคณะ</t>
  </si>
  <si>
    <t>วันที่มา</t>
  </si>
  <si>
    <t>จำนวนผู้มาดูงาน</t>
  </si>
  <si>
    <t>คน</t>
  </si>
  <si>
    <t>วันที่กลับ</t>
  </si>
  <si>
    <t>รหัสลูกค้า</t>
  </si>
  <si>
    <t>จำนวนวัน</t>
  </si>
  <si>
    <t>วัน</t>
  </si>
  <si>
    <t>ห้องพัก</t>
  </si>
  <si>
    <t>รายการ</t>
  </si>
  <si>
    <t>ขาย</t>
  </si>
  <si>
    <t>ทุน</t>
  </si>
  <si>
    <t>จำนวน</t>
  </si>
  <si>
    <t>หน่วย</t>
  </si>
  <si>
    <t>คืน</t>
  </si>
  <si>
    <t>รวมขาย</t>
  </si>
  <si>
    <t>รวมทุน</t>
  </si>
  <si>
    <t>กำไร</t>
  </si>
  <si>
    <t>ดอยตุงลอดจ์</t>
  </si>
  <si>
    <t>ห้อง</t>
  </si>
  <si>
    <t>เกรทเธอร์แม่โขงลอดจ์</t>
  </si>
  <si>
    <t>สำนักงานโครงการปลูกป่า สร้างคนบนวิถีพอเพียง รักษาต้นน้ำ บรรเทาอุทกภัย บ้านเปียงก่อ</t>
  </si>
  <si>
    <t>บ้านพัก VIP (พักคู่) ไม่รวมอาหารเช้า</t>
  </si>
  <si>
    <t>อาหาร</t>
  </si>
  <si>
    <t>อาหารว่าง 120 บาท</t>
  </si>
  <si>
    <t>ชุด</t>
  </si>
  <si>
    <t>บริษัท นวุติ</t>
  </si>
  <si>
    <t>ชุดเมนู 350 บาท</t>
  </si>
  <si>
    <t>ชุดเมนู 250 บาท</t>
  </si>
  <si>
    <t>อาหารเช้า</t>
  </si>
  <si>
    <t>อาหารว่าง 80 บาท</t>
  </si>
  <si>
    <t>อาหาร 200 บาท</t>
  </si>
  <si>
    <t>อาหาร 300 บาท</t>
  </si>
  <si>
    <t>แปลงเกษตรผสมผสานของนางสาวณัฎฐนิชา มังคละ(พี่แต้ว)</t>
  </si>
  <si>
    <t>อาหารว่าง</t>
  </si>
  <si>
    <t>ลานต้นก่อ บ้านน้ำช้างพัฒนา</t>
  </si>
  <si>
    <t>แปลงเพาะกล้าไม้มูลนิธิแม่ฟ้าหลวง</t>
  </si>
  <si>
    <t>ร้านอาหารกิ่งโพธิ์</t>
  </si>
  <si>
    <t>ยานพาหนะ</t>
  </si>
  <si>
    <t>ยานยนต์ ดอยตุง</t>
  </si>
  <si>
    <t>รถตู้ (VIP)</t>
  </si>
  <si>
    <t>คัน</t>
  </si>
  <si>
    <t>4 WD (VIP)</t>
  </si>
  <si>
    <t>4 WD 4 Doors</t>
  </si>
  <si>
    <t>วิทยากรและบุคคลากร</t>
  </si>
  <si>
    <t>Director</t>
  </si>
  <si>
    <t>man-day</t>
  </si>
  <si>
    <t>Officer</t>
  </si>
  <si>
    <t>อบต.</t>
  </si>
  <si>
    <t>Manager</t>
  </si>
  <si>
    <t>ห้องประชุม</t>
  </si>
  <si>
    <t>ฝายน้ำริม บ้านพ่อ ต.แสนทอง อ.ท่าวังผา</t>
  </si>
  <si>
    <t>วัสดุและอุปกรณ์ประกอบการเรียนรู้</t>
  </si>
  <si>
    <t>บัตรเข้าชมสวน-หอ-ตำหนัก (เต็มราคา)</t>
  </si>
  <si>
    <t>ใบ</t>
  </si>
  <si>
    <t>บันทึกภาพและวีดีโอ</t>
  </si>
  <si>
    <t>ครั้ง</t>
  </si>
  <si>
    <t>แผ่น</t>
  </si>
  <si>
    <t>บัตรเข้าชมหอฝิ่น (ต่างชาติ)</t>
  </si>
  <si>
    <t>อุปกรณ์เครื่องเสียง</t>
  </si>
  <si>
    <t>ราคาขาย</t>
  </si>
  <si>
    <t>ราคาทุน</t>
  </si>
  <si>
    <t>วิทยากรและบุคลากร</t>
  </si>
  <si>
    <t>กิจกรรมพิเศษ</t>
  </si>
  <si>
    <t>อื่นๆ</t>
  </si>
  <si>
    <t>รวมค่าใช้จ่าย</t>
  </si>
  <si>
    <t>รวมค่าใช้จ่ายทั้งสิ้น</t>
  </si>
  <si>
    <t>จำนวนคน</t>
  </si>
  <si>
    <t>รวมราคาขาย</t>
  </si>
  <si>
    <t>รวมราคาทุน</t>
  </si>
  <si>
    <t>ส่วนต่าง(กำไร)</t>
  </si>
  <si>
    <t>ราคาต่อหัว</t>
  </si>
  <si>
    <t>กำไร %</t>
  </si>
  <si>
    <t>%</t>
  </si>
  <si>
    <t>ล่าม</t>
  </si>
  <si>
    <t>ชิมแม็คคาเดเมีย ชุดเล็ก</t>
  </si>
  <si>
    <t>เนินกระจก</t>
  </si>
  <si>
    <t>ค่าอาหารว่าง</t>
  </si>
  <si>
    <t>ค่าอาหารกลางวัน</t>
  </si>
  <si>
    <t>เบี้ยเลี้ยงยานยนต์</t>
  </si>
  <si>
    <t>ผู้อาวุโสดอยตุง</t>
  </si>
  <si>
    <t>เด็กทุน</t>
  </si>
  <si>
    <t>เนินกระจก/แปลง</t>
  </si>
  <si>
    <t>น้ำช้าง</t>
  </si>
  <si>
    <t>หน่วยราชการ</t>
  </si>
  <si>
    <t>ค่าบริหารจัดการ</t>
  </si>
  <si>
    <t>ค่าตั๋วเครื่องบินล่าม</t>
  </si>
  <si>
    <t>ตั๋วเครื่องบินวิทยากร</t>
  </si>
  <si>
    <t>รวมค่าศึกษาดูงาน</t>
  </si>
  <si>
    <t>Ceiling</t>
  </si>
  <si>
    <t>Flash drive</t>
  </si>
  <si>
    <t>กระเป๋าพร้อมหมวกและเอกสารแจก</t>
  </si>
  <si>
    <t>ห้องพัก Deluxe (พักเดี่ยว) High Season</t>
  </si>
  <si>
    <t>Lunch</t>
  </si>
  <si>
    <t>Dinner</t>
  </si>
  <si>
    <t>Service car</t>
  </si>
  <si>
    <t>Accomodation</t>
  </si>
  <si>
    <t>Price per person</t>
  </si>
  <si>
    <t>F&amp;B</t>
  </si>
  <si>
    <t>Transportation</t>
  </si>
  <si>
    <t>Meeting room</t>
  </si>
  <si>
    <t>Study visit fee</t>
  </si>
  <si>
    <t>Price per trip</t>
  </si>
  <si>
    <t>Total</t>
  </si>
  <si>
    <t>บัตรหอฝิ่น</t>
  </si>
  <si>
    <t xml:space="preserve">To charge </t>
  </si>
  <si>
    <t>Study visit kits</t>
  </si>
  <si>
    <t>Grand total</t>
  </si>
  <si>
    <t>คลับ 31/หอฝิ่น</t>
  </si>
  <si>
    <t>Nigeria National Drug Law Enforcement Agency (NDLEA)</t>
  </si>
  <si>
    <t>ดอยตุง</t>
  </si>
  <si>
    <t>นั่งคันละ 9 คน</t>
  </si>
  <si>
    <t>KLC/CSE manager</t>
  </si>
  <si>
    <t>ห้องประชุม VIP ครึ่งวัน</t>
  </si>
  <si>
    <t>Materials</t>
  </si>
  <si>
    <t>17-18 พ.ค. 2562</t>
  </si>
  <si>
    <t>912-B62125</t>
  </si>
  <si>
    <t>ครัวตำหนัก</t>
  </si>
  <si>
    <t>ศาลาลีลาวดี</t>
  </si>
  <si>
    <t>ดอยตุงลอดจ์ (ให้เรต Parter)</t>
  </si>
  <si>
    <t>ห้องเดี่ยว</t>
  </si>
  <si>
    <t>ห้องคู่</t>
  </si>
  <si>
    <t xml:space="preserve"> - </t>
  </si>
  <si>
    <t xml:space="preserve">52 ไร่ และ ห้องประชุม </t>
  </si>
  <si>
    <t xml:space="preserve">US Congressional Staffers Delegation </t>
  </si>
  <si>
    <t>912-B62136</t>
  </si>
  <si>
    <t>ห้องประชุมวีไอพี</t>
  </si>
  <si>
    <t>ห้องประชุม VIP</t>
  </si>
  <si>
    <t>CEO</t>
  </si>
  <si>
    <t>Senior Advisor</t>
  </si>
  <si>
    <t>Amornrat</t>
  </si>
  <si>
    <t>Pornpimol</t>
  </si>
  <si>
    <t>K.Sandro</t>
  </si>
  <si>
    <t>ห้องประชุม VIP หนึ่งชั่วโมง</t>
  </si>
  <si>
    <t>บัตรเช้าชมหอฝิ่น (ชาวต่างชาติ)</t>
  </si>
  <si>
    <t>บัตรเช้าชมหอฝิ่น (ชาวไทย)</t>
  </si>
  <si>
    <t>30/5/2019</t>
  </si>
  <si>
    <t>รับ K.Sandro จากสนามบิน</t>
  </si>
  <si>
    <t>ตั๋วเครื่องบินวิทยากรคุณดุ๊ก</t>
  </si>
  <si>
    <t>K.Duke</t>
  </si>
  <si>
    <t>หอฝิ่น</t>
  </si>
  <si>
    <t>ค่าใช้จ่ายทั้งหมด (ไม่รวมค่าวิทยากร)</t>
  </si>
  <si>
    <t xml:space="preserve">ค่าใช้จ่ายทั้งหมด  </t>
  </si>
  <si>
    <t xml:space="preserve"> </t>
  </si>
  <si>
    <t>ตั๋วเครื่องบินวิทยากรคุณซานโดร</t>
  </si>
  <si>
    <t xml:space="preserve">รวมค่าใช้จ่ายทั้งหมด  </t>
  </si>
  <si>
    <t>สนับสนุน 916200511</t>
  </si>
  <si>
    <t>วิทยากรและตั๋วเครื่องบิน</t>
  </si>
  <si>
    <t>ค่าใช้จ่ายที่คณะจ่ายเอง</t>
  </si>
  <si>
    <t>สนับสนุน 916200512</t>
  </si>
  <si>
    <t>คณะจ่ายเอง</t>
  </si>
  <si>
    <t>ค่าใช้จ่ายที่สนับสนุน 916-200511</t>
  </si>
  <si>
    <t>ส่ง K.Sandro ไปสนามบิน</t>
  </si>
  <si>
    <t>อาหารว่าง 150 บาท</t>
  </si>
  <si>
    <t>รถรับส่ง - สนามบินเที่ยวเดียว</t>
  </si>
  <si>
    <t>บัตรเช้าชมหอฝิ่น</t>
  </si>
  <si>
    <t>รถ CEO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</si>
</sst>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_(* #,##0_);_(* \(#,##0\);_(* &quot;-&quot;??_);_(@_)"/>
  </numFmts>
  <fonts count="10" x14ac:knownFonts="1">
    <font>
      <sz val="14"/>
      <color indexed="8"/>
      <name val="Browallia New"/>
    </font>
    <font>
      <b/>
      <u/>
      <sz val="14"/>
      <color indexed="8"/>
      <name val="Browallia New"/>
      <family val="2"/>
    </font>
    <font>
      <b/>
      <sz val="14"/>
      <color indexed="8"/>
      <name val="Browallia New"/>
      <family val="2"/>
    </font>
    <font>
      <sz val="14"/>
      <color indexed="8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  <font>
      <b/>
      <sz val="14"/>
      <color indexed="8"/>
      <name val="Browallia New"/>
      <family val="2"/>
    </font>
    <font>
      <sz val="14"/>
      <color indexed="8"/>
      <name val="Browallia New"/>
      <family val="2"/>
    </font>
    <font>
      <sz val="14"/>
      <color rgb="FF3333FF"/>
      <name val="Browallia New"/>
      <family val="2"/>
    </font>
    <font>
      <b/>
      <sz val="14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12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 applyFill="0" applyProtection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0">
    <xf numFmtId="0" fontId="0" fillId="0" borderId="0" xfId="0" applyFill="1" applyProtection="1"/>
    <xf numFmtId="1" fontId="0" fillId="0" borderId="0" xfId="0" applyNumberFormat="1" applyFill="1" applyProtection="1"/>
    <xf numFmtId="0" fontId="2" fillId="2" borderId="0" xfId="0" applyFont="1" applyFill="1" applyProtection="1"/>
    <xf numFmtId="1" fontId="2" fillId="2" borderId="0" xfId="0" applyNumberFormat="1" applyFont="1" applyFill="1" applyProtection="1"/>
    <xf numFmtId="1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  <xf numFmtId="4" fontId="0" fillId="0" borderId="0" xfId="0" applyNumberFormat="1" applyFill="1" applyAlignment="1" applyProtection="1">
      <alignment horizontal="right"/>
    </xf>
    <xf numFmtId="2" fontId="0" fillId="0" borderId="0" xfId="0" applyNumberFormat="1" applyFill="1" applyAlignment="1" applyProtection="1">
      <alignment horizontal="right"/>
    </xf>
    <xf numFmtId="165" fontId="0" fillId="0" borderId="0" xfId="0" applyNumberFormat="1" applyFill="1" applyProtection="1"/>
    <xf numFmtId="165" fontId="0" fillId="0" borderId="0" xfId="0" applyNumberFormat="1" applyFill="1" applyAlignment="1" applyProtection="1">
      <alignment horizontal="right"/>
    </xf>
    <xf numFmtId="166" fontId="0" fillId="5" borderId="0" xfId="1" applyNumberFormat="1" applyFont="1" applyFill="1" applyProtection="1"/>
    <xf numFmtId="166" fontId="0" fillId="0" borderId="0" xfId="1" applyNumberFormat="1" applyFont="1" applyFill="1" applyProtection="1"/>
    <xf numFmtId="0" fontId="0" fillId="5" borderId="0" xfId="0" applyFill="1" applyProtection="1"/>
    <xf numFmtId="0" fontId="4" fillId="0" borderId="0" xfId="0" applyFont="1" applyFill="1" applyProtection="1"/>
    <xf numFmtId="3" fontId="4" fillId="0" borderId="0" xfId="0" applyNumberFormat="1" applyFont="1" applyFill="1" applyProtection="1"/>
    <xf numFmtId="0" fontId="6" fillId="5" borderId="0" xfId="0" applyFont="1" applyFill="1" applyAlignment="1" applyProtection="1">
      <alignment horizontal="right"/>
    </xf>
    <xf numFmtId="166" fontId="6" fillId="5" borderId="0" xfId="0" applyNumberFormat="1" applyFont="1" applyFill="1" applyProtection="1"/>
    <xf numFmtId="0" fontId="6" fillId="5" borderId="0" xfId="0" applyFont="1" applyFill="1" applyProtection="1"/>
    <xf numFmtId="166" fontId="6" fillId="6" borderId="0" xfId="0" applyNumberFormat="1" applyFont="1" applyFill="1" applyProtection="1"/>
    <xf numFmtId="0" fontId="6" fillId="6" borderId="0" xfId="0" applyFont="1" applyFill="1" applyAlignment="1" applyProtection="1">
      <alignment horizontal="right"/>
    </xf>
    <xf numFmtId="0" fontId="5" fillId="0" borderId="0" xfId="0" applyFont="1" applyFill="1" applyProtection="1"/>
    <xf numFmtId="166" fontId="0" fillId="0" borderId="0" xfId="0" applyNumberFormat="1" applyFill="1" applyProtection="1"/>
    <xf numFmtId="164" fontId="0" fillId="0" borderId="0" xfId="0" applyNumberFormat="1" applyFill="1" applyProtection="1"/>
    <xf numFmtId="1" fontId="3" fillId="0" borderId="0" xfId="0" applyNumberFormat="1" applyFont="1" applyFill="1" applyProtection="1"/>
    <xf numFmtId="0" fontId="3" fillId="0" borderId="0" xfId="0" applyFont="1" applyFill="1" applyProtection="1"/>
    <xf numFmtId="9" fontId="0" fillId="0" borderId="0" xfId="2" applyFont="1" applyFill="1" applyAlignment="1" applyProtection="1">
      <alignment horizontal="right"/>
    </xf>
    <xf numFmtId="3" fontId="5" fillId="0" borderId="0" xfId="0" applyNumberFormat="1" applyFont="1" applyFill="1" applyBorder="1" applyProtection="1"/>
    <xf numFmtId="166" fontId="0" fillId="0" borderId="0" xfId="1" applyNumberFormat="1" applyFont="1" applyFill="1" applyBorder="1" applyProtection="1"/>
    <xf numFmtId="0" fontId="0" fillId="0" borderId="0" xfId="0" applyFill="1" applyBorder="1" applyProtection="1"/>
    <xf numFmtId="164" fontId="0" fillId="0" borderId="0" xfId="0" applyNumberFormat="1" applyFill="1" applyBorder="1" applyProtection="1"/>
    <xf numFmtId="0" fontId="5" fillId="0" borderId="0" xfId="0" applyFont="1" applyFill="1" applyBorder="1" applyProtection="1"/>
    <xf numFmtId="0" fontId="6" fillId="0" borderId="0" xfId="0" applyFont="1" applyFill="1" applyProtection="1"/>
    <xf numFmtId="0" fontId="3" fillId="5" borderId="0" xfId="0" applyFont="1" applyFill="1" applyProtection="1"/>
    <xf numFmtId="166" fontId="0" fillId="5" borderId="0" xfId="1" applyNumberFormat="1" applyFont="1" applyFill="1" applyAlignment="1" applyProtection="1">
      <alignment horizontal="right"/>
    </xf>
    <xf numFmtId="1" fontId="3" fillId="0" borderId="0" xfId="0" applyNumberFormat="1" applyFont="1" applyFill="1" applyAlignment="1" applyProtection="1">
      <alignment horizontal="right"/>
    </xf>
    <xf numFmtId="3" fontId="3" fillId="0" borderId="0" xfId="0" applyNumberFormat="1" applyFont="1" applyFill="1" applyAlignment="1" applyProtection="1">
      <alignment horizontal="right"/>
    </xf>
    <xf numFmtId="3" fontId="0" fillId="0" borderId="0" xfId="0" applyNumberFormat="1" applyFill="1" applyProtection="1"/>
    <xf numFmtId="1" fontId="4" fillId="0" borderId="0" xfId="0" applyNumberFormat="1" applyFont="1" applyFill="1" applyProtection="1"/>
    <xf numFmtId="1" fontId="0" fillId="7" borderId="0" xfId="0" applyNumberFormat="1" applyFill="1" applyProtection="1"/>
    <xf numFmtId="3" fontId="0" fillId="7" borderId="0" xfId="0" applyNumberFormat="1" applyFill="1" applyAlignment="1" applyProtection="1">
      <alignment horizontal="right"/>
    </xf>
    <xf numFmtId="3" fontId="0" fillId="7" borderId="0" xfId="0" applyNumberFormat="1" applyFill="1" applyProtection="1"/>
    <xf numFmtId="1" fontId="3" fillId="0" borderId="0" xfId="0" quotePrefix="1" applyNumberFormat="1" applyFont="1" applyFill="1" applyAlignment="1" applyProtection="1">
      <alignment horizontal="right"/>
    </xf>
    <xf numFmtId="3" fontId="4" fillId="0" borderId="0" xfId="0" applyNumberFormat="1" applyFont="1" applyFill="1" applyAlignment="1" applyProtection="1">
      <alignment horizontal="right"/>
    </xf>
    <xf numFmtId="1" fontId="8" fillId="0" borderId="0" xfId="0" applyNumberFormat="1" applyFont="1" applyFill="1" applyProtection="1"/>
    <xf numFmtId="3" fontId="8" fillId="0" borderId="0" xfId="0" applyNumberFormat="1" applyFont="1" applyFill="1" applyAlignment="1" applyProtection="1">
      <alignment horizontal="right"/>
    </xf>
    <xf numFmtId="3" fontId="8" fillId="0" borderId="0" xfId="0" applyNumberFormat="1" applyFont="1" applyFill="1" applyProtection="1"/>
    <xf numFmtId="0" fontId="6" fillId="0" borderId="0" xfId="0" applyFont="1" applyFill="1" applyAlignment="1" applyProtection="1">
      <alignment horizontal="right"/>
    </xf>
    <xf numFmtId="166" fontId="6" fillId="0" borderId="0" xfId="0" applyNumberFormat="1" applyFont="1" applyFill="1" applyProtection="1"/>
    <xf numFmtId="9" fontId="4" fillId="0" borderId="0" xfId="2" applyFont="1" applyFill="1" applyAlignment="1" applyProtection="1">
      <alignment horizontal="right"/>
    </xf>
    <xf numFmtId="1" fontId="3" fillId="0" borderId="0" xfId="0" applyNumberFormat="1" applyFont="1" applyFill="1" applyAlignment="1" applyProtection="1">
      <alignment horizontal="center"/>
    </xf>
    <xf numFmtId="1" fontId="9" fillId="8" borderId="0" xfId="0" applyNumberFormat="1" applyFont="1" applyFill="1" applyProtection="1"/>
    <xf numFmtId="3" fontId="9" fillId="8" borderId="0" xfId="0" applyNumberFormat="1" applyFont="1" applyFill="1" applyAlignment="1" applyProtection="1">
      <alignment horizontal="right"/>
    </xf>
    <xf numFmtId="3" fontId="9" fillId="8" borderId="0" xfId="0" applyNumberFormat="1" applyFont="1" applyFill="1" applyProtection="1"/>
    <xf numFmtId="0" fontId="2" fillId="8" borderId="0" xfId="0" applyFont="1" applyFill="1" applyProtection="1"/>
    <xf numFmtId="0" fontId="8" fillId="0" borderId="0" xfId="0" applyFont="1" applyFill="1" applyProtection="1"/>
    <xf numFmtId="1" fontId="0" fillId="0" borderId="0" xfId="0" applyNumberFormat="1" applyFill="1" applyAlignment="1" applyProtection="1">
      <alignment horizontal="center"/>
    </xf>
    <xf numFmtId="1" fontId="3" fillId="0" borderId="0" xfId="0" applyNumberFormat="1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left" vertical="center"/>
    </xf>
    <xf numFmtId="1" fontId="0" fillId="0" borderId="0" xfId="0" applyNumberFormat="1" applyFill="1" applyAlignment="1" applyProtection="1">
      <alignment horizontal="left"/>
    </xf>
    <xf numFmtId="0" fontId="2" fillId="4" borderId="0" xfId="0" applyFont="1" applyFill="1" applyAlignment="1" applyProtection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2BFD6"/>
      <rgbColor rgb="00EEEEEE"/>
      <rgbColor rgb="00A8E4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3"/>
  <sheetViews>
    <sheetView showRuler="0" zoomScaleNormal="100" workbookViewId="0">
      <selection activeCell="A41" sqref="A41"/>
    </sheetView>
  </sheetViews>
  <sheetFormatPr defaultRowHeight="20.25" x14ac:dyDescent="0.4"/>
  <cols>
    <col min="1" max="1" width="41.140625" customWidth="1"/>
    <col min="2" max="2" width="24.140625" customWidth="1"/>
    <col min="3" max="3" width="8.42578125" customWidth="1"/>
    <col min="4" max="4" width="12.85546875" customWidth="1"/>
    <col min="5" max="5" width="17.5703125" customWidth="1"/>
    <col min="6" max="6" width="4.42578125" customWidth="1"/>
    <col min="7" max="7" width="11.7109375" customWidth="1"/>
    <col min="10" max="10" width="1.140625" customWidth="1"/>
    <col min="11" max="11" width="10" style="13" bestFit="1" customWidth="1"/>
    <col min="12" max="12" width="27.85546875" bestFit="1" customWidth="1"/>
    <col min="13" max="13" width="15.28515625" bestFit="1" customWidth="1"/>
    <col min="14" max="14" width="11.85546875" bestFit="1" customWidth="1"/>
    <col min="17" max="17" width="10" bestFit="1" customWidth="1"/>
  </cols>
  <sheetData>
    <row r="1" spans="1:11" ht="21" x14ac:dyDescent="0.4">
      <c r="A1" s="57" t="s">
        <v>0</v>
      </c>
      <c r="B1" s="58"/>
      <c r="C1" s="58"/>
      <c r="D1" s="58"/>
      <c r="E1" s="58"/>
      <c r="F1" s="58"/>
      <c r="G1" s="58"/>
      <c r="H1" s="58"/>
      <c r="I1" s="58"/>
    </row>
    <row r="2" spans="1:11" x14ac:dyDescent="0.4">
      <c r="A2" t="s">
        <v>1</v>
      </c>
      <c r="B2" s="56" t="s">
        <v>125</v>
      </c>
      <c r="C2" s="56"/>
      <c r="D2" s="1" t="s">
        <v>2</v>
      </c>
      <c r="E2" s="41" t="s">
        <v>137</v>
      </c>
      <c r="F2" s="1"/>
      <c r="G2" s="1"/>
      <c r="H2" s="1"/>
      <c r="I2" s="1"/>
    </row>
    <row r="3" spans="1:11" x14ac:dyDescent="0.4">
      <c r="A3" t="s">
        <v>3</v>
      </c>
      <c r="B3" s="1">
        <v>11</v>
      </c>
      <c r="C3" s="1" t="s">
        <v>4</v>
      </c>
      <c r="D3" s="1" t="s">
        <v>5</v>
      </c>
      <c r="E3" s="1"/>
      <c r="F3" s="1"/>
      <c r="G3" s="1"/>
      <c r="H3" s="1"/>
      <c r="I3" s="1"/>
    </row>
    <row r="4" spans="1:11" x14ac:dyDescent="0.4">
      <c r="A4" t="s">
        <v>6</v>
      </c>
      <c r="B4" s="23" t="s">
        <v>126</v>
      </c>
      <c r="C4" s="1"/>
      <c r="D4" s="1" t="s">
        <v>7</v>
      </c>
      <c r="E4" s="1">
        <v>1</v>
      </c>
      <c r="F4" s="1" t="s">
        <v>8</v>
      </c>
      <c r="G4" s="1"/>
      <c r="H4" s="1"/>
      <c r="I4" s="1"/>
    </row>
    <row r="5" spans="1:11" ht="21" hidden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</row>
    <row r="6" spans="1:11" ht="21" hidden="1" x14ac:dyDescent="0.45">
      <c r="A6" s="2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2"/>
    </row>
    <row r="7" spans="1:11" ht="21" hidden="1" x14ac:dyDescent="0.4">
      <c r="A7" s="59" t="s">
        <v>19</v>
      </c>
      <c r="B7" s="58"/>
      <c r="C7" s="58"/>
      <c r="D7" s="58"/>
      <c r="E7" s="58"/>
      <c r="F7" s="58"/>
      <c r="G7" s="58"/>
      <c r="H7" s="58"/>
      <c r="I7" s="58"/>
    </row>
    <row r="8" spans="1:11" hidden="1" x14ac:dyDescent="0.4">
      <c r="A8" t="s">
        <v>93</v>
      </c>
      <c r="B8" s="5">
        <v>2800</v>
      </c>
      <c r="C8" s="5">
        <f>800+250</f>
        <v>1050</v>
      </c>
      <c r="D8" s="4"/>
      <c r="E8" s="1" t="s">
        <v>20</v>
      </c>
      <c r="F8" s="4"/>
      <c r="G8" s="5">
        <f>B8*D8*F8</f>
        <v>0</v>
      </c>
      <c r="H8" s="5">
        <f>C8*D8*F8</f>
        <v>0</v>
      </c>
      <c r="I8" s="5">
        <f>G8-H8</f>
        <v>0</v>
      </c>
    </row>
    <row r="9" spans="1:11" hidden="1" x14ac:dyDescent="0.4">
      <c r="A9" t="s">
        <v>93</v>
      </c>
      <c r="B9" s="5">
        <v>2800</v>
      </c>
      <c r="C9" s="5">
        <v>1050</v>
      </c>
      <c r="D9" s="4"/>
      <c r="E9" s="1" t="s">
        <v>20</v>
      </c>
      <c r="F9" s="4"/>
      <c r="G9" s="5">
        <f>B9*D9*F9</f>
        <v>0</v>
      </c>
      <c r="H9" s="5">
        <f>C9*D9*F9</f>
        <v>0</v>
      </c>
      <c r="I9" s="5">
        <f>G9-H9</f>
        <v>0</v>
      </c>
    </row>
    <row r="10" spans="1:11" hidden="1" x14ac:dyDescent="0.4">
      <c r="A10" t="s">
        <v>93</v>
      </c>
      <c r="B10" s="5">
        <v>2800</v>
      </c>
      <c r="C10" s="5">
        <v>1050</v>
      </c>
      <c r="D10" s="4"/>
      <c r="E10" s="1" t="s">
        <v>20</v>
      </c>
      <c r="F10" s="4"/>
      <c r="G10" s="5">
        <f>B10*D10*F10</f>
        <v>0</v>
      </c>
      <c r="H10" s="5">
        <f>C10*D10*F10</f>
        <v>0</v>
      </c>
      <c r="I10" s="5">
        <f>G10-H10</f>
        <v>0</v>
      </c>
    </row>
    <row r="11" spans="1:11" ht="21" hidden="1" x14ac:dyDescent="0.4">
      <c r="A11" s="59" t="s">
        <v>22</v>
      </c>
      <c r="B11" s="58"/>
      <c r="C11" s="58"/>
      <c r="D11" s="58"/>
      <c r="E11" s="58"/>
      <c r="F11" s="58"/>
      <c r="G11" s="58"/>
      <c r="H11" s="58"/>
      <c r="I11" s="58"/>
    </row>
    <row r="12" spans="1:11" hidden="1" x14ac:dyDescent="0.4">
      <c r="A12" t="s">
        <v>23</v>
      </c>
      <c r="B12" s="5">
        <v>1100</v>
      </c>
      <c r="C12" s="4">
        <v>470</v>
      </c>
      <c r="D12" s="4"/>
      <c r="E12" s="1" t="s">
        <v>20</v>
      </c>
      <c r="F12" s="4"/>
      <c r="G12" s="5">
        <f>B12*D12*F12</f>
        <v>0</v>
      </c>
      <c r="H12" s="5">
        <f>C12*D12*F12</f>
        <v>0</v>
      </c>
      <c r="I12" s="5">
        <f>G12-H12</f>
        <v>0</v>
      </c>
    </row>
    <row r="13" spans="1:11" ht="21" x14ac:dyDescent="0.4">
      <c r="A13" s="57" t="s">
        <v>24</v>
      </c>
      <c r="B13" s="58"/>
      <c r="C13" s="58"/>
      <c r="D13" s="58"/>
      <c r="E13" s="58"/>
      <c r="F13" s="58"/>
      <c r="G13" s="58"/>
      <c r="H13" s="58"/>
      <c r="I13" s="58"/>
    </row>
    <row r="14" spans="1:11" ht="21" x14ac:dyDescent="0.45">
      <c r="A14" s="2" t="s">
        <v>10</v>
      </c>
      <c r="B14" s="3" t="s">
        <v>11</v>
      </c>
      <c r="C14" s="3" t="s">
        <v>12</v>
      </c>
      <c r="D14" s="3" t="s">
        <v>13</v>
      </c>
      <c r="E14" s="3" t="s">
        <v>14</v>
      </c>
      <c r="F14" s="3"/>
      <c r="G14" s="3" t="s">
        <v>16</v>
      </c>
      <c r="H14" s="3" t="s">
        <v>17</v>
      </c>
      <c r="I14" s="3" t="s">
        <v>18</v>
      </c>
      <c r="J14" s="2"/>
    </row>
    <row r="15" spans="1:11" ht="21" x14ac:dyDescent="0.4">
      <c r="A15" s="59" t="s">
        <v>127</v>
      </c>
      <c r="B15" s="58"/>
      <c r="C15" s="58"/>
      <c r="D15" s="58"/>
      <c r="E15" s="58"/>
      <c r="F15" s="58"/>
      <c r="G15" s="58"/>
      <c r="H15" s="58"/>
      <c r="I15" s="58"/>
    </row>
    <row r="16" spans="1:11" x14ac:dyDescent="0.4">
      <c r="A16" s="24" t="s">
        <v>25</v>
      </c>
      <c r="B16" s="4">
        <v>120</v>
      </c>
      <c r="C16" s="4">
        <v>120</v>
      </c>
      <c r="D16" s="4">
        <v>11</v>
      </c>
      <c r="E16" s="1" t="s">
        <v>26</v>
      </c>
      <c r="F16" s="4">
        <v>1</v>
      </c>
      <c r="G16" s="5">
        <f>B16*D16*F16</f>
        <v>1320</v>
      </c>
      <c r="H16" s="5">
        <f>C16*D16*F16</f>
        <v>1320</v>
      </c>
      <c r="I16" s="5">
        <f>G16-H16</f>
        <v>0</v>
      </c>
      <c r="K16" s="13" t="s">
        <v>128</v>
      </c>
    </row>
    <row r="17" spans="1:11" ht="21" hidden="1" x14ac:dyDescent="0.4">
      <c r="A17" s="59" t="s">
        <v>27</v>
      </c>
      <c r="B17" s="58"/>
      <c r="C17" s="58"/>
      <c r="D17" s="58"/>
      <c r="E17" s="58"/>
      <c r="F17" s="58"/>
      <c r="G17" s="58"/>
      <c r="H17" s="58"/>
      <c r="I17" s="58"/>
    </row>
    <row r="18" spans="1:11" hidden="1" x14ac:dyDescent="0.4">
      <c r="A18" t="s">
        <v>76</v>
      </c>
      <c r="B18" s="5">
        <v>0</v>
      </c>
      <c r="C18" s="5">
        <v>510</v>
      </c>
      <c r="D18" s="4"/>
      <c r="E18" s="1" t="s">
        <v>26</v>
      </c>
      <c r="F18" s="4"/>
      <c r="G18" s="5">
        <f>B18*D18*F18</f>
        <v>0</v>
      </c>
      <c r="H18" s="5">
        <f>C18*D18*F18</f>
        <v>0</v>
      </c>
      <c r="I18" s="5">
        <f>G18-H18</f>
        <v>0</v>
      </c>
    </row>
    <row r="19" spans="1:11" ht="21" hidden="1" x14ac:dyDescent="0.4">
      <c r="A19" s="59" t="s">
        <v>51</v>
      </c>
      <c r="B19" s="58"/>
      <c r="C19" s="58"/>
      <c r="D19" s="58"/>
      <c r="E19" s="58"/>
      <c r="F19" s="58"/>
      <c r="G19" s="58"/>
      <c r="H19" s="58"/>
      <c r="I19" s="58"/>
    </row>
    <row r="20" spans="1:11" hidden="1" x14ac:dyDescent="0.4">
      <c r="A20" t="s">
        <v>25</v>
      </c>
      <c r="B20" s="4">
        <v>120</v>
      </c>
      <c r="C20" s="4">
        <v>120</v>
      </c>
      <c r="D20" s="4"/>
      <c r="E20" s="1" t="s">
        <v>26</v>
      </c>
      <c r="F20" s="4"/>
      <c r="G20" s="5">
        <f>B20*D20*F20</f>
        <v>0</v>
      </c>
      <c r="H20" s="5">
        <f>C20*D20*F20</f>
        <v>0</v>
      </c>
      <c r="I20" s="5">
        <f>G20-H20</f>
        <v>0</v>
      </c>
    </row>
    <row r="21" spans="1:11" ht="21" x14ac:dyDescent="0.4">
      <c r="A21" s="59" t="s">
        <v>94</v>
      </c>
      <c r="B21" s="58"/>
      <c r="C21" s="58"/>
      <c r="D21" s="58"/>
      <c r="E21" s="58"/>
      <c r="F21" s="58"/>
      <c r="G21" s="58"/>
      <c r="H21" s="58"/>
      <c r="I21" s="58"/>
    </row>
    <row r="22" spans="1:11" x14ac:dyDescent="0.4">
      <c r="A22" t="s">
        <v>28</v>
      </c>
      <c r="B22" s="4">
        <v>350</v>
      </c>
      <c r="C22" s="4">
        <v>280</v>
      </c>
      <c r="D22" s="4">
        <v>11</v>
      </c>
      <c r="E22" s="1" t="s">
        <v>26</v>
      </c>
      <c r="F22" s="4">
        <v>1</v>
      </c>
      <c r="G22" s="5">
        <f>B22*D22*F22</f>
        <v>3850</v>
      </c>
      <c r="H22" s="5">
        <f>C22*D22*F22</f>
        <v>3080</v>
      </c>
      <c r="I22" s="5">
        <f>G22-H22</f>
        <v>770</v>
      </c>
      <c r="K22" s="13" t="s">
        <v>118</v>
      </c>
    </row>
    <row r="23" spans="1:11" ht="21" hidden="1" x14ac:dyDescent="0.4">
      <c r="A23" s="59" t="s">
        <v>95</v>
      </c>
      <c r="B23" s="58"/>
      <c r="C23" s="58"/>
      <c r="D23" s="58"/>
      <c r="E23" s="58"/>
      <c r="F23" s="58"/>
      <c r="G23" s="58"/>
      <c r="H23" s="58"/>
      <c r="I23" s="58"/>
    </row>
    <row r="24" spans="1:11" hidden="1" x14ac:dyDescent="0.4">
      <c r="A24" t="s">
        <v>28</v>
      </c>
      <c r="B24" s="4">
        <v>350</v>
      </c>
      <c r="C24" s="4">
        <v>350</v>
      </c>
      <c r="D24" s="4"/>
      <c r="E24" s="1" t="s">
        <v>26</v>
      </c>
      <c r="F24" s="4"/>
      <c r="G24" s="5">
        <f>B24*D24*F24</f>
        <v>0</v>
      </c>
      <c r="H24" s="5">
        <f>C24*D24*F24</f>
        <v>0</v>
      </c>
      <c r="I24" s="5">
        <f>G24-H24</f>
        <v>0</v>
      </c>
    </row>
    <row r="25" spans="1:11" ht="21" hidden="1" x14ac:dyDescent="0.4">
      <c r="A25" s="59" t="s">
        <v>21</v>
      </c>
      <c r="B25" s="58"/>
      <c r="C25" s="58"/>
      <c r="D25" s="58"/>
      <c r="E25" s="58"/>
      <c r="F25" s="58"/>
      <c r="G25" s="58"/>
      <c r="H25" s="58"/>
      <c r="I25" s="58"/>
    </row>
    <row r="26" spans="1:11" hidden="1" x14ac:dyDescent="0.4">
      <c r="A26" t="s">
        <v>29</v>
      </c>
      <c r="B26" s="4">
        <v>250</v>
      </c>
      <c r="C26" s="4">
        <v>250</v>
      </c>
      <c r="D26" s="4"/>
      <c r="E26" s="1" t="s">
        <v>26</v>
      </c>
      <c r="F26" s="4"/>
      <c r="G26" s="5">
        <f>B26*D26*F26</f>
        <v>0</v>
      </c>
      <c r="H26" s="5">
        <f>C26*D26*F26</f>
        <v>0</v>
      </c>
      <c r="I26" s="5">
        <f>G26-H26</f>
        <v>0</v>
      </c>
    </row>
    <row r="27" spans="1:11" ht="21" hidden="1" x14ac:dyDescent="0.4">
      <c r="A27" s="59" t="s">
        <v>22</v>
      </c>
      <c r="B27" s="58"/>
      <c r="C27" s="58"/>
      <c r="D27" s="58"/>
      <c r="E27" s="58"/>
      <c r="F27" s="58"/>
      <c r="G27" s="58"/>
      <c r="H27" s="58"/>
      <c r="I27" s="58"/>
    </row>
    <row r="28" spans="1:11" hidden="1" x14ac:dyDescent="0.4">
      <c r="A28" t="s">
        <v>30</v>
      </c>
      <c r="B28" s="4">
        <v>150</v>
      </c>
      <c r="C28" s="4">
        <v>150</v>
      </c>
      <c r="D28" s="4"/>
      <c r="E28" s="1" t="s">
        <v>26</v>
      </c>
      <c r="F28" s="4"/>
      <c r="G28" s="5">
        <f>B28*D28*F28</f>
        <v>0</v>
      </c>
      <c r="H28" s="5">
        <f>C28*D28*F28</f>
        <v>0</v>
      </c>
      <c r="I28" s="5">
        <f>G28-H28</f>
        <v>0</v>
      </c>
    </row>
    <row r="29" spans="1:11" hidden="1" x14ac:dyDescent="0.4">
      <c r="A29" t="s">
        <v>31</v>
      </c>
      <c r="B29" s="4">
        <v>80</v>
      </c>
      <c r="C29" s="4">
        <v>80</v>
      </c>
      <c r="D29" s="4"/>
      <c r="E29" s="1" t="s">
        <v>26</v>
      </c>
      <c r="F29" s="4"/>
      <c r="G29" s="5">
        <f t="shared" ref="G29:G31" si="0">B29*D29*F29</f>
        <v>0</v>
      </c>
      <c r="H29" s="5">
        <f t="shared" ref="H29:H31" si="1">C29*D29*F29</f>
        <v>0</v>
      </c>
      <c r="I29" s="5">
        <f t="shared" ref="I29:I31" si="2">G29-H29</f>
        <v>0</v>
      </c>
    </row>
    <row r="30" spans="1:11" hidden="1" x14ac:dyDescent="0.4">
      <c r="A30" t="s">
        <v>32</v>
      </c>
      <c r="B30" s="4">
        <v>200</v>
      </c>
      <c r="C30" s="4">
        <v>200</v>
      </c>
      <c r="D30" s="4"/>
      <c r="E30" s="1" t="s">
        <v>26</v>
      </c>
      <c r="F30" s="4"/>
      <c r="G30" s="5">
        <f t="shared" si="0"/>
        <v>0</v>
      </c>
      <c r="H30" s="5">
        <f t="shared" si="1"/>
        <v>0</v>
      </c>
      <c r="I30" s="5">
        <f t="shared" si="2"/>
        <v>0</v>
      </c>
    </row>
    <row r="31" spans="1:11" hidden="1" x14ac:dyDescent="0.4">
      <c r="A31" t="s">
        <v>33</v>
      </c>
      <c r="B31" s="4">
        <v>300</v>
      </c>
      <c r="C31" s="4">
        <v>300</v>
      </c>
      <c r="D31" s="4"/>
      <c r="E31" s="1" t="s">
        <v>26</v>
      </c>
      <c r="F31" s="4"/>
      <c r="G31" s="5">
        <f t="shared" si="0"/>
        <v>0</v>
      </c>
      <c r="H31" s="5">
        <f t="shared" si="1"/>
        <v>0</v>
      </c>
      <c r="I31" s="5">
        <f t="shared" si="2"/>
        <v>0</v>
      </c>
    </row>
    <row r="32" spans="1:11" ht="21" hidden="1" x14ac:dyDescent="0.4">
      <c r="A32" s="59" t="s">
        <v>77</v>
      </c>
      <c r="B32" s="58"/>
      <c r="C32" s="58"/>
      <c r="D32" s="58"/>
      <c r="E32" s="58"/>
      <c r="F32" s="58"/>
      <c r="G32" s="58"/>
      <c r="H32" s="58"/>
      <c r="I32" s="58"/>
    </row>
    <row r="33" spans="1:11" hidden="1" x14ac:dyDescent="0.4">
      <c r="A33" t="s">
        <v>35</v>
      </c>
      <c r="B33" s="4">
        <v>100</v>
      </c>
      <c r="C33" s="4">
        <v>100</v>
      </c>
      <c r="D33" s="4"/>
      <c r="E33" s="1" t="s">
        <v>26</v>
      </c>
      <c r="F33" s="4"/>
      <c r="G33" s="5">
        <f>B33*D33*F33</f>
        <v>0</v>
      </c>
      <c r="H33" s="5">
        <f>C33*D33*F33</f>
        <v>0</v>
      </c>
      <c r="I33" s="5">
        <f>G33-H33</f>
        <v>0</v>
      </c>
    </row>
    <row r="34" spans="1:11" ht="21" hidden="1" x14ac:dyDescent="0.4">
      <c r="A34" s="59" t="s">
        <v>36</v>
      </c>
      <c r="B34" s="58"/>
      <c r="C34" s="58"/>
      <c r="D34" s="58"/>
      <c r="E34" s="58"/>
      <c r="F34" s="58"/>
      <c r="G34" s="58"/>
      <c r="H34" s="58"/>
      <c r="I34" s="58"/>
    </row>
    <row r="35" spans="1:11" hidden="1" x14ac:dyDescent="0.4">
      <c r="A35" t="s">
        <v>78</v>
      </c>
      <c r="B35" s="4">
        <v>100</v>
      </c>
      <c r="C35" s="4">
        <v>100</v>
      </c>
      <c r="D35" s="4"/>
      <c r="E35" s="1" t="s">
        <v>4</v>
      </c>
      <c r="F35" s="4"/>
      <c r="G35" s="5">
        <f>B35*D35*F35</f>
        <v>0</v>
      </c>
      <c r="H35" s="5">
        <f>C35*D35*F35</f>
        <v>0</v>
      </c>
      <c r="I35" s="5">
        <f>G35-H35</f>
        <v>0</v>
      </c>
    </row>
    <row r="36" spans="1:11" hidden="1" x14ac:dyDescent="0.4">
      <c r="A36" t="s">
        <v>79</v>
      </c>
      <c r="B36" s="4">
        <v>150</v>
      </c>
      <c r="C36" s="4">
        <v>150</v>
      </c>
      <c r="D36" s="4"/>
      <c r="E36" s="1" t="s">
        <v>4</v>
      </c>
      <c r="F36" s="4"/>
      <c r="G36" s="5">
        <f>B36*D36*F36</f>
        <v>0</v>
      </c>
      <c r="H36" s="5">
        <f>C36*D36*F36</f>
        <v>0</v>
      </c>
      <c r="I36" s="5">
        <f>G36-H36</f>
        <v>0</v>
      </c>
    </row>
    <row r="37" spans="1:11" ht="21" hidden="1" x14ac:dyDescent="0.4">
      <c r="A37" s="59" t="s">
        <v>37</v>
      </c>
      <c r="B37" s="58"/>
      <c r="C37" s="58"/>
      <c r="D37" s="58"/>
      <c r="E37" s="58"/>
      <c r="F37" s="58"/>
      <c r="G37" s="58"/>
      <c r="H37" s="58"/>
      <c r="I37" s="58"/>
    </row>
    <row r="38" spans="1:11" hidden="1" x14ac:dyDescent="0.4">
      <c r="A38" t="s">
        <v>78</v>
      </c>
      <c r="B38" s="4">
        <v>120</v>
      </c>
      <c r="C38" s="4">
        <v>120</v>
      </c>
      <c r="D38" s="4"/>
      <c r="E38" s="1" t="s">
        <v>4</v>
      </c>
      <c r="F38" s="4"/>
      <c r="G38" s="5">
        <f>B38*D38*F38</f>
        <v>0</v>
      </c>
      <c r="H38" s="5">
        <f>C38*D38*F38</f>
        <v>0</v>
      </c>
      <c r="I38" s="5">
        <f>G38-H38</f>
        <v>0</v>
      </c>
    </row>
    <row r="39" spans="1:11" ht="21" hidden="1" x14ac:dyDescent="0.4">
      <c r="A39" s="59" t="s">
        <v>38</v>
      </c>
      <c r="B39" s="58"/>
      <c r="C39" s="58"/>
      <c r="D39" s="58"/>
      <c r="E39" s="58"/>
      <c r="F39" s="58"/>
      <c r="G39" s="58"/>
      <c r="H39" s="58"/>
      <c r="I39" s="58"/>
    </row>
    <row r="40" spans="1:11" ht="21" x14ac:dyDescent="0.4">
      <c r="A40" s="59" t="s">
        <v>141</v>
      </c>
      <c r="B40" s="58"/>
      <c r="C40" s="58"/>
      <c r="D40" s="58"/>
      <c r="E40" s="58"/>
      <c r="F40" s="58"/>
      <c r="G40" s="58"/>
      <c r="H40" s="58"/>
      <c r="I40" s="58"/>
    </row>
    <row r="41" spans="1:11" x14ac:dyDescent="0.4">
      <c r="A41" s="24" t="s">
        <v>25</v>
      </c>
      <c r="B41" s="4">
        <v>120</v>
      </c>
      <c r="C41" s="4">
        <v>120</v>
      </c>
      <c r="D41" s="4">
        <v>11</v>
      </c>
      <c r="E41" s="1" t="s">
        <v>26</v>
      </c>
      <c r="F41" s="4">
        <v>1</v>
      </c>
      <c r="G41" s="5">
        <f>B41*D41*F41</f>
        <v>1320</v>
      </c>
      <c r="H41" s="5">
        <f>C41*D41*F41</f>
        <v>1320</v>
      </c>
      <c r="I41" s="5">
        <f>G41-H41</f>
        <v>0</v>
      </c>
      <c r="K41" s="13" t="s">
        <v>141</v>
      </c>
    </row>
    <row r="42" spans="1:11" ht="21" x14ac:dyDescent="0.4">
      <c r="A42" s="57" t="s">
        <v>39</v>
      </c>
      <c r="B42" s="58"/>
      <c r="C42" s="58"/>
      <c r="D42" s="58"/>
      <c r="E42" s="58"/>
      <c r="F42" s="58"/>
      <c r="G42" s="58"/>
      <c r="H42" s="58"/>
      <c r="I42" s="58"/>
      <c r="K42" s="13" t="s">
        <v>144</v>
      </c>
    </row>
    <row r="43" spans="1:11" ht="21" x14ac:dyDescent="0.45">
      <c r="A43" s="2" t="s">
        <v>10</v>
      </c>
      <c r="B43" s="3" t="s">
        <v>11</v>
      </c>
      <c r="C43" s="3" t="s">
        <v>12</v>
      </c>
      <c r="D43" s="3" t="s">
        <v>13</v>
      </c>
      <c r="E43" s="3" t="s">
        <v>14</v>
      </c>
      <c r="F43" s="3" t="s">
        <v>8</v>
      </c>
      <c r="G43" s="3" t="s">
        <v>16</v>
      </c>
      <c r="H43" s="3" t="s">
        <v>17</v>
      </c>
      <c r="I43" s="3" t="s">
        <v>18</v>
      </c>
      <c r="J43" s="2"/>
    </row>
    <row r="44" spans="1:11" ht="21" x14ac:dyDescent="0.4">
      <c r="A44" s="59" t="s">
        <v>40</v>
      </c>
      <c r="B44" s="58"/>
      <c r="C44" s="58"/>
      <c r="D44" s="58"/>
      <c r="E44" s="58"/>
      <c r="F44" s="58"/>
      <c r="G44" s="58"/>
      <c r="H44" s="58"/>
      <c r="I44" s="58"/>
    </row>
    <row r="45" spans="1:11" hidden="1" x14ac:dyDescent="0.4">
      <c r="A45" t="s">
        <v>41</v>
      </c>
      <c r="B45" s="5">
        <v>1500</v>
      </c>
      <c r="C45" s="5">
        <v>1300</v>
      </c>
      <c r="D45" s="4"/>
      <c r="E45" s="1" t="s">
        <v>42</v>
      </c>
      <c r="F45" s="4"/>
      <c r="G45" s="5">
        <f>B45*D45*F45</f>
        <v>0</v>
      </c>
      <c r="H45" s="5">
        <f>C45*D45*F45</f>
        <v>0</v>
      </c>
      <c r="I45" s="5">
        <f>G45-H45</f>
        <v>0</v>
      </c>
    </row>
    <row r="46" spans="1:11" hidden="1" x14ac:dyDescent="0.4">
      <c r="A46" t="s">
        <v>43</v>
      </c>
      <c r="B46" s="5">
        <v>4500</v>
      </c>
      <c r="C46" s="5">
        <v>2664</v>
      </c>
      <c r="D46" s="4"/>
      <c r="E46" s="1" t="s">
        <v>42</v>
      </c>
      <c r="F46" s="4"/>
      <c r="G46" s="5">
        <f t="shared" ref="G46:G50" si="3">B46*D46*F46</f>
        <v>0</v>
      </c>
      <c r="H46" s="5">
        <f t="shared" ref="H46:H50" si="4">C46*D46*F46</f>
        <v>0</v>
      </c>
      <c r="I46" s="5">
        <f t="shared" ref="I46:I50" si="5">G46-H46</f>
        <v>0</v>
      </c>
    </row>
    <row r="47" spans="1:11" hidden="1" x14ac:dyDescent="0.4">
      <c r="A47" t="s">
        <v>43</v>
      </c>
      <c r="B47" s="5">
        <v>4500</v>
      </c>
      <c r="C47" s="5">
        <v>2664</v>
      </c>
      <c r="D47" s="4"/>
      <c r="E47" s="1" t="s">
        <v>42</v>
      </c>
      <c r="F47" s="4"/>
      <c r="G47" s="5">
        <f t="shared" si="3"/>
        <v>0</v>
      </c>
      <c r="H47" s="5">
        <f t="shared" si="4"/>
        <v>0</v>
      </c>
      <c r="I47" s="5">
        <f t="shared" si="5"/>
        <v>0</v>
      </c>
    </row>
    <row r="48" spans="1:11" x14ac:dyDescent="0.4">
      <c r="A48" t="s">
        <v>44</v>
      </c>
      <c r="B48" s="5">
        <v>2500</v>
      </c>
      <c r="C48" s="5">
        <v>1300</v>
      </c>
      <c r="D48" s="4">
        <v>1</v>
      </c>
      <c r="E48" s="1" t="s">
        <v>42</v>
      </c>
      <c r="F48" s="4">
        <v>1</v>
      </c>
      <c r="G48" s="5">
        <f t="shared" ref="G48" si="6">B48*D48*F48</f>
        <v>2500</v>
      </c>
      <c r="H48" s="5">
        <f t="shared" ref="H48" si="7">C48*D48*F48</f>
        <v>1300</v>
      </c>
      <c r="I48" s="5">
        <f t="shared" ref="I48" si="8">G48-H48</f>
        <v>1200</v>
      </c>
      <c r="K48" s="13" t="s">
        <v>138</v>
      </c>
    </row>
    <row r="49" spans="1:11" x14ac:dyDescent="0.4">
      <c r="A49" t="s">
        <v>44</v>
      </c>
      <c r="B49" s="5">
        <v>2800</v>
      </c>
      <c r="C49" s="5">
        <v>2664</v>
      </c>
      <c r="D49" s="4">
        <v>1</v>
      </c>
      <c r="E49" s="1" t="s">
        <v>42</v>
      </c>
      <c r="F49" s="4">
        <v>1</v>
      </c>
      <c r="G49" s="5">
        <f t="shared" si="3"/>
        <v>2800</v>
      </c>
      <c r="H49" s="5">
        <f t="shared" si="4"/>
        <v>2664</v>
      </c>
      <c r="I49" s="5">
        <f t="shared" si="5"/>
        <v>136</v>
      </c>
      <c r="K49" s="13" t="s">
        <v>96</v>
      </c>
    </row>
    <row r="50" spans="1:11" hidden="1" x14ac:dyDescent="0.4">
      <c r="A50" t="s">
        <v>80</v>
      </c>
      <c r="B50" s="4">
        <v>200</v>
      </c>
      <c r="C50" s="4">
        <v>200</v>
      </c>
      <c r="D50" s="4"/>
      <c r="E50" s="1" t="s">
        <v>42</v>
      </c>
      <c r="F50" s="4"/>
      <c r="G50" s="5">
        <f t="shared" si="3"/>
        <v>0</v>
      </c>
      <c r="H50" s="5">
        <f t="shared" si="4"/>
        <v>0</v>
      </c>
      <c r="I50" s="5">
        <f t="shared" si="5"/>
        <v>0</v>
      </c>
    </row>
    <row r="51" spans="1:11" ht="21" x14ac:dyDescent="0.4">
      <c r="A51" s="57" t="s">
        <v>45</v>
      </c>
      <c r="B51" s="58"/>
      <c r="C51" s="58"/>
      <c r="D51" s="58"/>
      <c r="E51" s="58"/>
      <c r="F51" s="58"/>
      <c r="G51" s="58"/>
      <c r="H51" s="58"/>
      <c r="I51" s="58"/>
    </row>
    <row r="52" spans="1:11" ht="21" x14ac:dyDescent="0.45">
      <c r="A52" s="2" t="s">
        <v>10</v>
      </c>
      <c r="B52" s="3" t="s">
        <v>11</v>
      </c>
      <c r="C52" s="3" t="s">
        <v>12</v>
      </c>
      <c r="D52" s="3" t="s">
        <v>13</v>
      </c>
      <c r="E52" s="3" t="s">
        <v>14</v>
      </c>
      <c r="F52" s="3" t="s">
        <v>8</v>
      </c>
      <c r="G52" s="3" t="s">
        <v>16</v>
      </c>
      <c r="H52" s="3" t="s">
        <v>17</v>
      </c>
      <c r="I52" s="3" t="s">
        <v>18</v>
      </c>
      <c r="J52" s="2"/>
    </row>
    <row r="53" spans="1:11" hidden="1" x14ac:dyDescent="0.4">
      <c r="A53" t="s">
        <v>46</v>
      </c>
      <c r="B53" s="5">
        <v>10000</v>
      </c>
      <c r="C53" s="4">
        <v>0</v>
      </c>
      <c r="D53" s="4"/>
      <c r="E53" s="1" t="s">
        <v>47</v>
      </c>
      <c r="F53" s="4"/>
      <c r="G53" s="5">
        <f t="shared" ref="G53:G61" si="9">B53*D53*F53</f>
        <v>0</v>
      </c>
      <c r="H53" s="5">
        <f t="shared" ref="H53:H61" si="10">C53*D53*F53</f>
        <v>0</v>
      </c>
      <c r="I53" s="5">
        <f t="shared" ref="I53:I61" si="11">G53-H53</f>
        <v>0</v>
      </c>
    </row>
    <row r="54" spans="1:11" x14ac:dyDescent="0.4">
      <c r="A54" s="24" t="s">
        <v>129</v>
      </c>
      <c r="B54" s="5">
        <v>12500</v>
      </c>
      <c r="C54" s="4">
        <v>0</v>
      </c>
      <c r="D54" s="4">
        <v>1</v>
      </c>
      <c r="E54" s="1" t="s">
        <v>47</v>
      </c>
      <c r="F54" s="4">
        <v>1</v>
      </c>
      <c r="G54" s="5">
        <v>12500</v>
      </c>
      <c r="H54" s="5">
        <v>0</v>
      </c>
      <c r="I54" s="5">
        <f>SUM(G54)</f>
        <v>12500</v>
      </c>
      <c r="K54" s="13" t="s">
        <v>129</v>
      </c>
    </row>
    <row r="55" spans="1:11" x14ac:dyDescent="0.4">
      <c r="A55" s="24" t="s">
        <v>130</v>
      </c>
      <c r="B55" s="5">
        <v>12500</v>
      </c>
      <c r="C55" s="4">
        <v>0</v>
      </c>
      <c r="D55" s="4">
        <v>1</v>
      </c>
      <c r="E55" s="23" t="s">
        <v>47</v>
      </c>
      <c r="F55" s="4">
        <v>1</v>
      </c>
      <c r="G55" s="5">
        <v>12500</v>
      </c>
      <c r="H55" s="5">
        <v>0</v>
      </c>
      <c r="I55" s="5">
        <f>SUM(G55)</f>
        <v>12500</v>
      </c>
      <c r="K55" s="13" t="s">
        <v>133</v>
      </c>
    </row>
    <row r="56" spans="1:11" x14ac:dyDescent="0.4">
      <c r="A56" t="s">
        <v>50</v>
      </c>
      <c r="B56" s="5">
        <v>5000</v>
      </c>
      <c r="C56" s="4">
        <v>0</v>
      </c>
      <c r="D56" s="4">
        <v>1</v>
      </c>
      <c r="E56" s="1" t="s">
        <v>47</v>
      </c>
      <c r="F56" s="4">
        <v>1</v>
      </c>
      <c r="G56" s="5">
        <f t="shared" si="9"/>
        <v>5000</v>
      </c>
      <c r="H56" s="5">
        <f t="shared" si="10"/>
        <v>0</v>
      </c>
      <c r="I56" s="5">
        <f t="shared" si="11"/>
        <v>5000</v>
      </c>
      <c r="K56" s="13" t="s">
        <v>131</v>
      </c>
    </row>
    <row r="57" spans="1:11" x14ac:dyDescent="0.4">
      <c r="A57" t="s">
        <v>48</v>
      </c>
      <c r="B57" s="5">
        <v>3000</v>
      </c>
      <c r="C57" s="4">
        <v>0</v>
      </c>
      <c r="D57" s="4">
        <v>1</v>
      </c>
      <c r="E57" s="1" t="s">
        <v>47</v>
      </c>
      <c r="F57" s="4">
        <v>1</v>
      </c>
      <c r="G57" s="5">
        <f t="shared" si="9"/>
        <v>3000</v>
      </c>
      <c r="H57" s="5">
        <f t="shared" si="10"/>
        <v>0</v>
      </c>
      <c r="I57" s="5">
        <f t="shared" si="11"/>
        <v>3000</v>
      </c>
      <c r="K57" s="13" t="s">
        <v>132</v>
      </c>
    </row>
    <row r="58" spans="1:11" hidden="1" x14ac:dyDescent="0.4">
      <c r="A58" t="s">
        <v>49</v>
      </c>
      <c r="B58" s="4">
        <v>500</v>
      </c>
      <c r="C58" s="4">
        <v>500</v>
      </c>
      <c r="D58" s="4">
        <v>3</v>
      </c>
      <c r="E58" s="1" t="s">
        <v>4</v>
      </c>
      <c r="F58" s="4"/>
      <c r="G58" s="5">
        <f t="shared" si="9"/>
        <v>0</v>
      </c>
      <c r="H58" s="5">
        <f t="shared" si="10"/>
        <v>0</v>
      </c>
      <c r="I58" s="5">
        <f t="shared" si="11"/>
        <v>0</v>
      </c>
    </row>
    <row r="59" spans="1:11" hidden="1" x14ac:dyDescent="0.4">
      <c r="A59" t="s">
        <v>82</v>
      </c>
      <c r="B59" s="4">
        <v>300</v>
      </c>
      <c r="C59" s="4">
        <v>300</v>
      </c>
      <c r="D59" s="4">
        <v>2</v>
      </c>
      <c r="E59" s="1" t="s">
        <v>4</v>
      </c>
      <c r="F59" s="4"/>
      <c r="G59" s="5">
        <f t="shared" si="9"/>
        <v>0</v>
      </c>
      <c r="H59" s="5">
        <f t="shared" si="10"/>
        <v>0</v>
      </c>
      <c r="I59" s="5">
        <f t="shared" si="11"/>
        <v>0</v>
      </c>
    </row>
    <row r="60" spans="1:11" hidden="1" x14ac:dyDescent="0.4">
      <c r="A60" t="s">
        <v>83</v>
      </c>
      <c r="B60" s="4">
        <v>300</v>
      </c>
      <c r="C60" s="4">
        <v>300</v>
      </c>
      <c r="D60" s="4"/>
      <c r="E60" s="1" t="s">
        <v>4</v>
      </c>
      <c r="F60" s="4"/>
      <c r="G60" s="5">
        <f t="shared" si="9"/>
        <v>0</v>
      </c>
      <c r="H60" s="5">
        <f t="shared" si="10"/>
        <v>0</v>
      </c>
      <c r="I60" s="5">
        <f t="shared" si="11"/>
        <v>0</v>
      </c>
    </row>
    <row r="61" spans="1:11" hidden="1" x14ac:dyDescent="0.4">
      <c r="A61" t="s">
        <v>52</v>
      </c>
      <c r="B61" s="4">
        <v>300</v>
      </c>
      <c r="C61" s="4">
        <v>300</v>
      </c>
      <c r="D61" s="4"/>
      <c r="E61" s="1" t="s">
        <v>4</v>
      </c>
      <c r="F61" s="4"/>
      <c r="G61" s="5">
        <f t="shared" si="9"/>
        <v>0</v>
      </c>
      <c r="H61" s="5">
        <f t="shared" si="10"/>
        <v>0</v>
      </c>
      <c r="I61" s="5">
        <f t="shared" si="11"/>
        <v>0</v>
      </c>
    </row>
    <row r="62" spans="1:11" x14ac:dyDescent="0.4">
      <c r="A62" s="24" t="s">
        <v>145</v>
      </c>
      <c r="B62" s="5">
        <v>8480</v>
      </c>
      <c r="C62" s="5">
        <f>SUM(B62)</f>
        <v>8480</v>
      </c>
      <c r="D62" s="4">
        <v>1</v>
      </c>
      <c r="E62" s="1" t="s">
        <v>47</v>
      </c>
      <c r="F62" s="4">
        <v>1</v>
      </c>
      <c r="G62" s="5">
        <f t="shared" ref="G62" si="12">B62*D62*F62</f>
        <v>8480</v>
      </c>
      <c r="H62" s="5">
        <f t="shared" ref="H62" si="13">C62*D62*F62</f>
        <v>8480</v>
      </c>
      <c r="I62" s="5">
        <f t="shared" ref="I62" si="14">G62-H62</f>
        <v>0</v>
      </c>
      <c r="K62" s="13" t="s">
        <v>133</v>
      </c>
    </row>
    <row r="63" spans="1:11" x14ac:dyDescent="0.4">
      <c r="A63" s="24" t="s">
        <v>139</v>
      </c>
      <c r="B63" s="5">
        <v>8480</v>
      </c>
      <c r="C63" s="5">
        <f>SUM(B63)</f>
        <v>8480</v>
      </c>
      <c r="D63" s="4">
        <v>1</v>
      </c>
      <c r="E63" s="1" t="s">
        <v>47</v>
      </c>
      <c r="F63" s="4">
        <v>1</v>
      </c>
      <c r="G63" s="5">
        <f t="shared" ref="G63" si="15">B63*D63*F63</f>
        <v>8480</v>
      </c>
      <c r="H63" s="5">
        <f t="shared" ref="H63" si="16">C63*D63*F63</f>
        <v>8480</v>
      </c>
      <c r="I63" s="5">
        <f t="shared" ref="I63" si="17">G63-H63</f>
        <v>0</v>
      </c>
      <c r="K63" s="13" t="s">
        <v>140</v>
      </c>
    </row>
    <row r="64" spans="1:11" ht="21" x14ac:dyDescent="0.4">
      <c r="A64" s="57" t="s">
        <v>51</v>
      </c>
      <c r="B64" s="58"/>
      <c r="C64" s="58"/>
      <c r="D64" s="58"/>
      <c r="E64" s="58"/>
      <c r="F64" s="58"/>
      <c r="G64" s="58"/>
      <c r="H64" s="58"/>
      <c r="I64" s="58"/>
    </row>
    <row r="65" spans="1:10" ht="21" x14ac:dyDescent="0.45">
      <c r="A65" s="2" t="s">
        <v>10</v>
      </c>
      <c r="B65" s="3" t="s">
        <v>11</v>
      </c>
      <c r="C65" s="3" t="s">
        <v>12</v>
      </c>
      <c r="D65" s="3" t="s">
        <v>13</v>
      </c>
      <c r="E65" s="3" t="s">
        <v>14</v>
      </c>
      <c r="F65" s="3" t="s">
        <v>8</v>
      </c>
      <c r="G65" s="3" t="s">
        <v>16</v>
      </c>
      <c r="H65" s="3" t="s">
        <v>17</v>
      </c>
      <c r="I65" s="3" t="s">
        <v>18</v>
      </c>
      <c r="J65" s="2"/>
    </row>
    <row r="66" spans="1:10" x14ac:dyDescent="0.4">
      <c r="A66" s="24" t="s">
        <v>134</v>
      </c>
      <c r="B66" s="5">
        <v>1000</v>
      </c>
      <c r="C66" s="4">
        <v>0</v>
      </c>
      <c r="D66" s="4">
        <v>1</v>
      </c>
      <c r="E66" s="1" t="s">
        <v>20</v>
      </c>
      <c r="F66" s="4">
        <v>1</v>
      </c>
      <c r="G66" s="5">
        <f t="shared" ref="G66" si="18">B66*D66*F66</f>
        <v>1000</v>
      </c>
      <c r="H66" s="5">
        <f t="shared" ref="H66" si="19">C66*D66*F66</f>
        <v>0</v>
      </c>
      <c r="I66" s="5">
        <f t="shared" ref="I66" si="20">G66-H66</f>
        <v>1000</v>
      </c>
    </row>
    <row r="67" spans="1:10" hidden="1" x14ac:dyDescent="0.4">
      <c r="A67" s="20" t="s">
        <v>109</v>
      </c>
      <c r="B67" s="5">
        <v>2000</v>
      </c>
      <c r="C67" s="4">
        <v>0</v>
      </c>
      <c r="D67" s="4"/>
      <c r="E67" s="1" t="s">
        <v>20</v>
      </c>
      <c r="F67" s="4"/>
      <c r="G67" s="5">
        <f t="shared" ref="G67:G70" si="21">B67*D67*F67</f>
        <v>0</v>
      </c>
      <c r="H67" s="5">
        <f t="shared" ref="H67:H70" si="22">C67*D67*F67</f>
        <v>0</v>
      </c>
      <c r="I67" s="5">
        <f t="shared" ref="I67:I70" si="23">G67-H67</f>
        <v>0</v>
      </c>
    </row>
    <row r="68" spans="1:10" hidden="1" x14ac:dyDescent="0.4">
      <c r="A68" t="s">
        <v>22</v>
      </c>
      <c r="B68" s="5">
        <v>2000</v>
      </c>
      <c r="C68" s="4">
        <v>0</v>
      </c>
      <c r="D68" s="4"/>
      <c r="E68" s="1" t="s">
        <v>20</v>
      </c>
      <c r="F68" s="4"/>
      <c r="G68" s="5">
        <f t="shared" si="21"/>
        <v>0</v>
      </c>
      <c r="H68" s="5">
        <f t="shared" si="22"/>
        <v>0</v>
      </c>
      <c r="I68" s="5">
        <f t="shared" si="23"/>
        <v>0</v>
      </c>
    </row>
    <row r="69" spans="1:10" hidden="1" x14ac:dyDescent="0.4">
      <c r="A69" t="s">
        <v>34</v>
      </c>
      <c r="B69" s="4">
        <v>500</v>
      </c>
      <c r="C69" s="4">
        <v>500</v>
      </c>
      <c r="D69" s="4"/>
      <c r="E69" s="1" t="s">
        <v>20</v>
      </c>
      <c r="F69" s="4"/>
      <c r="G69" s="5">
        <f t="shared" si="21"/>
        <v>0</v>
      </c>
      <c r="H69" s="5">
        <f t="shared" si="22"/>
        <v>0</v>
      </c>
      <c r="I69" s="5">
        <f t="shared" si="23"/>
        <v>0</v>
      </c>
    </row>
    <row r="70" spans="1:10" hidden="1" x14ac:dyDescent="0.4">
      <c r="A70" t="s">
        <v>52</v>
      </c>
      <c r="B70" s="4">
        <v>500</v>
      </c>
      <c r="C70" s="4">
        <v>500</v>
      </c>
      <c r="D70" s="4"/>
      <c r="E70" s="1" t="s">
        <v>20</v>
      </c>
      <c r="F70" s="4"/>
      <c r="G70" s="5">
        <f t="shared" si="21"/>
        <v>0</v>
      </c>
      <c r="H70" s="5">
        <f t="shared" si="22"/>
        <v>0</v>
      </c>
      <c r="I70" s="5">
        <f t="shared" si="23"/>
        <v>0</v>
      </c>
    </row>
    <row r="71" spans="1:10" ht="21" x14ac:dyDescent="0.4">
      <c r="A71" s="57" t="s">
        <v>53</v>
      </c>
      <c r="B71" s="58"/>
      <c r="C71" s="58"/>
      <c r="D71" s="58"/>
      <c r="E71" s="58"/>
      <c r="F71" s="58"/>
      <c r="G71" s="58"/>
      <c r="H71" s="58"/>
      <c r="I71" s="58"/>
    </row>
    <row r="72" spans="1:10" ht="21" x14ac:dyDescent="0.45">
      <c r="A72" s="2" t="s">
        <v>10</v>
      </c>
      <c r="B72" s="3" t="s">
        <v>11</v>
      </c>
      <c r="C72" s="3" t="s">
        <v>12</v>
      </c>
      <c r="D72" s="3" t="s">
        <v>13</v>
      </c>
      <c r="E72" s="3" t="s">
        <v>14</v>
      </c>
      <c r="F72" s="3"/>
      <c r="G72" s="3" t="s">
        <v>16</v>
      </c>
      <c r="H72" s="3" t="s">
        <v>17</v>
      </c>
      <c r="I72" s="3" t="s">
        <v>18</v>
      </c>
      <c r="J72" s="2"/>
    </row>
    <row r="73" spans="1:10" x14ac:dyDescent="0.4">
      <c r="A73" t="s">
        <v>107</v>
      </c>
      <c r="B73" s="4">
        <v>650</v>
      </c>
      <c r="C73" s="4">
        <v>500</v>
      </c>
      <c r="D73" s="4">
        <v>11</v>
      </c>
      <c r="E73" s="1" t="s">
        <v>55</v>
      </c>
      <c r="F73" s="4">
        <v>1</v>
      </c>
      <c r="G73" s="5">
        <f>B73*D73*F73</f>
        <v>7150</v>
      </c>
      <c r="H73" s="5">
        <f t="shared" ref="H73:H75" si="24">C73*D73*F73</f>
        <v>5500</v>
      </c>
      <c r="I73" s="5">
        <f t="shared" ref="I73:I75" si="25">G73-H73</f>
        <v>1650</v>
      </c>
    </row>
    <row r="74" spans="1:10" x14ac:dyDescent="0.4">
      <c r="A74" s="24" t="s">
        <v>135</v>
      </c>
      <c r="B74" s="34">
        <v>200</v>
      </c>
      <c r="C74" s="34">
        <v>200</v>
      </c>
      <c r="D74" s="4">
        <v>8</v>
      </c>
      <c r="E74" s="1" t="s">
        <v>55</v>
      </c>
      <c r="F74" s="4">
        <v>1</v>
      </c>
      <c r="G74" s="5">
        <f t="shared" ref="G74:G75" si="26">B74*D74*F74</f>
        <v>1600</v>
      </c>
      <c r="H74" s="5">
        <f t="shared" si="24"/>
        <v>1600</v>
      </c>
      <c r="I74" s="5">
        <f>G74-H74</f>
        <v>0</v>
      </c>
    </row>
    <row r="75" spans="1:10" x14ac:dyDescent="0.4">
      <c r="A75" s="24" t="s">
        <v>136</v>
      </c>
      <c r="B75" s="34">
        <v>150</v>
      </c>
      <c r="C75" s="34">
        <v>150</v>
      </c>
      <c r="D75" s="34">
        <v>8</v>
      </c>
      <c r="E75" s="1" t="s">
        <v>55</v>
      </c>
      <c r="F75" s="34">
        <v>1</v>
      </c>
      <c r="G75" s="5">
        <f t="shared" si="26"/>
        <v>1200</v>
      </c>
      <c r="H75" s="5">
        <f t="shared" si="24"/>
        <v>1200</v>
      </c>
      <c r="I75" s="5">
        <f t="shared" si="25"/>
        <v>0</v>
      </c>
    </row>
    <row r="76" spans="1:10" hidden="1" x14ac:dyDescent="0.4">
      <c r="A76" t="s">
        <v>105</v>
      </c>
      <c r="B76" s="4">
        <v>200</v>
      </c>
      <c r="C76" s="4">
        <v>200</v>
      </c>
      <c r="D76" s="4"/>
      <c r="E76" s="1" t="s">
        <v>55</v>
      </c>
      <c r="F76" s="4">
        <v>1</v>
      </c>
      <c r="G76" s="5">
        <f t="shared" ref="G76" si="27">B76*D76*F76</f>
        <v>0</v>
      </c>
      <c r="H76" s="5">
        <f t="shared" ref="H76" si="28">C76*D76*F76</f>
        <v>0</v>
      </c>
      <c r="I76" s="5">
        <f t="shared" ref="I76" si="29">G76-H76</f>
        <v>0</v>
      </c>
    </row>
    <row r="77" spans="1:10" hidden="1" x14ac:dyDescent="0.4">
      <c r="A77" t="s">
        <v>54</v>
      </c>
      <c r="B77" s="4">
        <v>220</v>
      </c>
      <c r="C77" s="4">
        <v>220</v>
      </c>
      <c r="D77" s="4"/>
      <c r="E77" s="1" t="s">
        <v>55</v>
      </c>
      <c r="F77" s="4">
        <v>1</v>
      </c>
      <c r="G77" s="5">
        <f t="shared" ref="G77" si="30">B77*D77*F77</f>
        <v>0</v>
      </c>
      <c r="H77" s="5">
        <f t="shared" ref="H77" si="31">C77*D77*F77</f>
        <v>0</v>
      </c>
      <c r="I77" s="5">
        <f t="shared" ref="I77" si="32">G77-H77</f>
        <v>0</v>
      </c>
    </row>
    <row r="78" spans="1:10" hidden="1" x14ac:dyDescent="0.4">
      <c r="A78" t="s">
        <v>59</v>
      </c>
      <c r="B78" s="4">
        <v>200</v>
      </c>
      <c r="C78" s="4">
        <v>200</v>
      </c>
      <c r="D78" s="4"/>
      <c r="E78" s="1" t="s">
        <v>55</v>
      </c>
      <c r="F78" s="4"/>
      <c r="G78" s="5">
        <f t="shared" ref="G78" si="33">B78*D78*F78</f>
        <v>0</v>
      </c>
      <c r="H78" s="5">
        <f t="shared" ref="H78" si="34">C78*D78*F78</f>
        <v>0</v>
      </c>
      <c r="I78" s="5">
        <f t="shared" ref="I78" si="35">G78-H78</f>
        <v>0</v>
      </c>
    </row>
    <row r="79" spans="1:10" hidden="1" x14ac:dyDescent="0.4">
      <c r="A79" t="s">
        <v>56</v>
      </c>
      <c r="B79" s="5">
        <v>2000</v>
      </c>
      <c r="C79" s="5">
        <v>2000</v>
      </c>
      <c r="D79" s="4"/>
      <c r="E79" s="1" t="s">
        <v>57</v>
      </c>
      <c r="F79" s="4"/>
      <c r="G79" s="5">
        <f t="shared" ref="G79:G82" si="36">B79*D79*F79</f>
        <v>0</v>
      </c>
      <c r="H79" s="5">
        <f t="shared" ref="H79:H82" si="37">C79*D79*F79</f>
        <v>0</v>
      </c>
      <c r="I79" s="5">
        <f t="shared" ref="I79:I82" si="38">G79-H79</f>
        <v>0</v>
      </c>
    </row>
    <row r="80" spans="1:10" hidden="1" x14ac:dyDescent="0.4">
      <c r="A80" t="s">
        <v>91</v>
      </c>
      <c r="B80" s="4">
        <v>250</v>
      </c>
      <c r="C80" s="4">
        <v>250</v>
      </c>
      <c r="D80" s="4"/>
      <c r="E80" s="1" t="s">
        <v>58</v>
      </c>
      <c r="F80" s="4"/>
      <c r="G80" s="5">
        <f t="shared" si="36"/>
        <v>0</v>
      </c>
      <c r="H80" s="5">
        <f t="shared" si="37"/>
        <v>0</v>
      </c>
      <c r="I80" s="5">
        <f t="shared" si="38"/>
        <v>0</v>
      </c>
    </row>
    <row r="81" spans="1:18" hidden="1" x14ac:dyDescent="0.4">
      <c r="A81" t="s">
        <v>92</v>
      </c>
      <c r="B81" s="4">
        <f>500+300</f>
        <v>800</v>
      </c>
      <c r="C81" s="4">
        <f>400+300</f>
        <v>700</v>
      </c>
      <c r="D81" s="4"/>
      <c r="E81" s="1" t="s">
        <v>55</v>
      </c>
      <c r="F81" s="4"/>
      <c r="G81" s="5">
        <f t="shared" si="36"/>
        <v>0</v>
      </c>
      <c r="H81" s="5">
        <f t="shared" si="37"/>
        <v>0</v>
      </c>
      <c r="I81" s="5">
        <f t="shared" si="38"/>
        <v>0</v>
      </c>
    </row>
    <row r="82" spans="1:18" hidden="1" x14ac:dyDescent="0.4">
      <c r="A82" t="s">
        <v>60</v>
      </c>
      <c r="B82" s="5">
        <v>2000</v>
      </c>
      <c r="C82" s="4">
        <v>500</v>
      </c>
      <c r="D82" s="4"/>
      <c r="E82" s="1" t="s">
        <v>26</v>
      </c>
      <c r="F82" s="4"/>
      <c r="G82" s="5">
        <f t="shared" si="36"/>
        <v>0</v>
      </c>
      <c r="H82" s="5">
        <f t="shared" si="37"/>
        <v>0</v>
      </c>
      <c r="I82" s="5">
        <f t="shared" si="38"/>
        <v>0</v>
      </c>
    </row>
    <row r="83" spans="1:18" ht="21" hidden="1" x14ac:dyDescent="0.4">
      <c r="A83" s="57" t="s">
        <v>65</v>
      </c>
      <c r="B83" s="58"/>
      <c r="C83" s="58"/>
      <c r="D83" s="58"/>
      <c r="E83" s="58"/>
      <c r="F83" s="58"/>
      <c r="G83" s="58"/>
      <c r="H83" s="58"/>
      <c r="I83" s="58"/>
    </row>
    <row r="84" spans="1:18" ht="21" hidden="1" x14ac:dyDescent="0.45">
      <c r="A84" s="2" t="s">
        <v>10</v>
      </c>
      <c r="B84" s="3" t="s">
        <v>11</v>
      </c>
      <c r="C84" s="3" t="s">
        <v>12</v>
      </c>
      <c r="D84" s="3" t="s">
        <v>13</v>
      </c>
      <c r="E84" s="3" t="s">
        <v>14</v>
      </c>
      <c r="F84" s="3"/>
      <c r="G84" s="3" t="s">
        <v>16</v>
      </c>
      <c r="H84" s="3" t="s">
        <v>17</v>
      </c>
      <c r="I84" s="3" t="s">
        <v>18</v>
      </c>
      <c r="J84" s="2"/>
    </row>
    <row r="85" spans="1:18" hidden="1" x14ac:dyDescent="0.4">
      <c r="A85" t="s">
        <v>75</v>
      </c>
      <c r="B85" s="1">
        <v>35000</v>
      </c>
      <c r="C85" s="1">
        <v>35000</v>
      </c>
      <c r="D85" s="1"/>
      <c r="E85" s="1" t="s">
        <v>4</v>
      </c>
      <c r="F85" s="1"/>
      <c r="G85" s="5">
        <f t="shared" ref="G85:G86" si="39">B85*D85*F85</f>
        <v>0</v>
      </c>
      <c r="H85" s="5">
        <f t="shared" ref="H85:H86" si="40">C85*D85*F85</f>
        <v>0</v>
      </c>
      <c r="I85" s="5">
        <f t="shared" ref="I85:I86" si="41">G85-H85</f>
        <v>0</v>
      </c>
    </row>
    <row r="86" spans="1:18" hidden="1" x14ac:dyDescent="0.4">
      <c r="A86" t="s">
        <v>87</v>
      </c>
      <c r="B86" s="1">
        <v>6000</v>
      </c>
      <c r="C86" s="1">
        <v>6000</v>
      </c>
      <c r="D86" s="1"/>
      <c r="E86" s="1" t="s">
        <v>4</v>
      </c>
      <c r="F86" s="1"/>
      <c r="G86" s="5">
        <f t="shared" si="39"/>
        <v>0</v>
      </c>
      <c r="H86" s="5">
        <f t="shared" si="40"/>
        <v>0</v>
      </c>
      <c r="I86" s="5">
        <f t="shared" si="41"/>
        <v>0</v>
      </c>
    </row>
    <row r="87" spans="1:18" x14ac:dyDescent="0.4">
      <c r="B87" s="1"/>
      <c r="C87" s="1"/>
      <c r="D87" s="1"/>
      <c r="E87" s="1"/>
      <c r="F87" s="1"/>
      <c r="G87" s="5"/>
      <c r="H87" s="5"/>
      <c r="I87" s="5"/>
    </row>
    <row r="88" spans="1:18" ht="21" x14ac:dyDescent="0.45">
      <c r="B88" s="1"/>
      <c r="C88" s="1"/>
      <c r="D88" s="1"/>
      <c r="E88" s="1"/>
      <c r="F88" s="1"/>
      <c r="G88" s="1" t="s">
        <v>61</v>
      </c>
      <c r="H88" s="1" t="s">
        <v>62</v>
      </c>
      <c r="I88" s="23" t="s">
        <v>18</v>
      </c>
      <c r="L88" s="17" t="s">
        <v>106</v>
      </c>
      <c r="M88" s="17" t="s">
        <v>98</v>
      </c>
      <c r="N88" s="17" t="s">
        <v>103</v>
      </c>
      <c r="O88" s="31"/>
      <c r="P88" s="31"/>
      <c r="Q88" s="31"/>
      <c r="R88" s="31"/>
    </row>
    <row r="89" spans="1:18" x14ac:dyDescent="0.4">
      <c r="B89" s="1" t="s">
        <v>24</v>
      </c>
      <c r="C89" s="1"/>
      <c r="D89" s="1"/>
      <c r="E89" s="1"/>
      <c r="F89" s="1"/>
      <c r="G89" s="35">
        <f>SUM(G16,G22,G41)</f>
        <v>6490</v>
      </c>
      <c r="H89" s="5">
        <f>SUM(H16:H22:H41)</f>
        <v>5720</v>
      </c>
      <c r="I89" s="1">
        <f>SUM(G89-H89)</f>
        <v>770</v>
      </c>
      <c r="L89" s="12" t="s">
        <v>99</v>
      </c>
      <c r="M89" s="10">
        <f>G89/$B$3</f>
        <v>590</v>
      </c>
      <c r="N89" s="10">
        <f>M89*$B$3</f>
        <v>6490</v>
      </c>
      <c r="P89" s="21"/>
      <c r="Q89" s="22"/>
      <c r="R89" s="21"/>
    </row>
    <row r="90" spans="1:18" x14ac:dyDescent="0.4">
      <c r="B90" s="1" t="s">
        <v>39</v>
      </c>
      <c r="C90" s="1"/>
      <c r="D90" s="1"/>
      <c r="E90" s="1"/>
      <c r="F90" s="1"/>
      <c r="G90" s="5">
        <f>SUM(G45:G50)</f>
        <v>5300</v>
      </c>
      <c r="H90" s="5">
        <f>SUM(H45:H50)</f>
        <v>3964</v>
      </c>
      <c r="I90" s="1">
        <f>SUM(G90-H90)</f>
        <v>1336</v>
      </c>
      <c r="L90" s="12" t="s">
        <v>100</v>
      </c>
      <c r="M90" s="10">
        <f>(G90-G49)/$B$3</f>
        <v>227.27272727272728</v>
      </c>
      <c r="N90" s="10">
        <f t="shared" ref="N90:N93" si="42">M90*$B$3</f>
        <v>2500</v>
      </c>
      <c r="P90" s="21"/>
      <c r="Q90" s="22"/>
      <c r="R90" s="21"/>
    </row>
    <row r="91" spans="1:18" x14ac:dyDescent="0.4">
      <c r="B91" s="38" t="s">
        <v>63</v>
      </c>
      <c r="C91" s="38"/>
      <c r="D91" s="38"/>
      <c r="E91" s="38"/>
      <c r="F91" s="38"/>
      <c r="G91" s="39">
        <f>SUM(G53:G63)</f>
        <v>49960</v>
      </c>
      <c r="H91" s="39">
        <f>SUM(H53:H63)</f>
        <v>16960</v>
      </c>
      <c r="I91" s="40">
        <f>SUM(G91-H91)</f>
        <v>33000</v>
      </c>
      <c r="K91" s="13">
        <v>916200511</v>
      </c>
      <c r="L91" s="12" t="s">
        <v>102</v>
      </c>
      <c r="M91" s="10">
        <f>(+G49+G96)/$B$3</f>
        <v>585</v>
      </c>
      <c r="N91" s="10">
        <f t="shared" si="42"/>
        <v>6435</v>
      </c>
      <c r="P91" s="21"/>
      <c r="Q91" s="22"/>
      <c r="R91" s="21"/>
    </row>
    <row r="92" spans="1:18" x14ac:dyDescent="0.4">
      <c r="B92" s="1" t="s">
        <v>51</v>
      </c>
      <c r="C92" s="1"/>
      <c r="D92" s="1"/>
      <c r="E92" s="1"/>
      <c r="F92" s="1"/>
      <c r="G92" s="5">
        <f>SUM(G66:G70)</f>
        <v>1000</v>
      </c>
      <c r="H92" s="5">
        <f>SUM(H66:H70)</f>
        <v>0</v>
      </c>
      <c r="I92" s="36">
        <f>SUM(G92-H92)</f>
        <v>1000</v>
      </c>
      <c r="L92" s="12" t="s">
        <v>101</v>
      </c>
      <c r="M92" s="10">
        <f>G92/$B$3</f>
        <v>90.909090909090907</v>
      </c>
      <c r="N92" s="10">
        <f t="shared" si="42"/>
        <v>1000</v>
      </c>
      <c r="P92" s="21"/>
      <c r="Q92" s="22"/>
      <c r="R92" s="21"/>
    </row>
    <row r="93" spans="1:18" x14ac:dyDescent="0.4">
      <c r="B93" s="1" t="s">
        <v>53</v>
      </c>
      <c r="C93" s="1"/>
      <c r="D93" s="1"/>
      <c r="E93" s="1"/>
      <c r="F93" s="1"/>
      <c r="G93" s="5">
        <f>SUM(G73:G82)</f>
        <v>9950</v>
      </c>
      <c r="H93" s="5">
        <f>SUM(H73:H82)</f>
        <v>8300</v>
      </c>
      <c r="I93" s="36">
        <f>SUM(G93-H93)</f>
        <v>1650</v>
      </c>
      <c r="L93" s="32" t="s">
        <v>115</v>
      </c>
      <c r="M93" s="10">
        <f>G93/$B$3</f>
        <v>904.5454545454545</v>
      </c>
      <c r="N93" s="10">
        <f t="shared" si="42"/>
        <v>9950</v>
      </c>
      <c r="P93" s="21"/>
      <c r="Q93" s="22"/>
      <c r="R93" s="21"/>
    </row>
    <row r="94" spans="1:18" ht="21" x14ac:dyDescent="0.45">
      <c r="B94" s="37" t="s">
        <v>142</v>
      </c>
      <c r="C94" s="1"/>
      <c r="D94" s="1"/>
      <c r="E94" s="1"/>
      <c r="F94" s="1"/>
      <c r="G94" s="42">
        <f>SUM(G89:G90,G92:G93)</f>
        <v>22740</v>
      </c>
      <c r="H94" s="42">
        <f>SUM( H89:H90,H92:H93)</f>
        <v>17984</v>
      </c>
      <c r="I94" s="14">
        <f>G94-H94</f>
        <v>4756</v>
      </c>
      <c r="L94" s="19" t="s">
        <v>108</v>
      </c>
      <c r="M94" s="18">
        <f>G104</f>
        <v>7000</v>
      </c>
      <c r="N94" s="18">
        <f>M94*G99</f>
        <v>77000</v>
      </c>
      <c r="P94" s="21"/>
      <c r="Q94" s="21"/>
      <c r="R94" s="21"/>
    </row>
    <row r="95" spans="1:18" ht="21" x14ac:dyDescent="0.45">
      <c r="B95" s="43" t="s">
        <v>143</v>
      </c>
      <c r="C95" s="1"/>
      <c r="D95" s="1"/>
      <c r="E95" s="1"/>
      <c r="F95" s="1"/>
      <c r="G95" s="44">
        <f>SUM(G89:G93)</f>
        <v>72700</v>
      </c>
      <c r="H95" s="44">
        <f>SUM(H89:H93)</f>
        <v>34944</v>
      </c>
      <c r="I95" s="45">
        <f>G95-H95</f>
        <v>37756</v>
      </c>
      <c r="L95" s="46"/>
      <c r="M95" s="47"/>
      <c r="N95" s="21"/>
      <c r="P95" s="21"/>
      <c r="Q95" s="21"/>
      <c r="R95" s="21"/>
    </row>
    <row r="96" spans="1:18" x14ac:dyDescent="0.4">
      <c r="B96" s="23" t="s">
        <v>86</v>
      </c>
      <c r="C96" s="25">
        <v>0.05</v>
      </c>
      <c r="D96" s="1"/>
      <c r="E96" s="1"/>
      <c r="F96" s="1"/>
      <c r="G96" s="5">
        <f>C96*G95</f>
        <v>3635</v>
      </c>
      <c r="H96" s="1">
        <v>0</v>
      </c>
      <c r="I96" s="1"/>
      <c r="K96" s="14"/>
      <c r="N96" s="21">
        <f>N94/G99</f>
        <v>7000</v>
      </c>
    </row>
    <row r="97" spans="2:18" x14ac:dyDescent="0.4">
      <c r="B97" s="1" t="s">
        <v>89</v>
      </c>
      <c r="C97" s="6"/>
      <c r="D97" s="1"/>
      <c r="E97" s="1"/>
      <c r="F97" s="1"/>
      <c r="G97" s="5">
        <f>G95+G96</f>
        <v>76335</v>
      </c>
      <c r="H97" s="5">
        <f>H95+H96</f>
        <v>34944</v>
      </c>
      <c r="I97" s="36">
        <f>G97-H97</f>
        <v>41391</v>
      </c>
      <c r="K97" s="14"/>
      <c r="L97" s="26"/>
      <c r="M97" s="27"/>
      <c r="N97" s="27"/>
      <c r="O97" s="28"/>
      <c r="P97" s="28"/>
      <c r="Q97" s="29"/>
      <c r="R97" s="28"/>
    </row>
    <row r="98" spans="2:18" x14ac:dyDescent="0.4">
      <c r="B98" s="1"/>
      <c r="C98" s="1"/>
      <c r="D98" s="1"/>
      <c r="E98" s="1"/>
      <c r="F98" s="1"/>
      <c r="G98" s="1"/>
      <c r="H98" s="1"/>
      <c r="I98" s="1"/>
      <c r="L98" s="30"/>
      <c r="M98" s="27"/>
      <c r="N98" s="27"/>
      <c r="O98" s="28"/>
      <c r="P98" s="28"/>
      <c r="Q98" s="28"/>
      <c r="R98" s="28"/>
    </row>
    <row r="99" spans="2:18" x14ac:dyDescent="0.4">
      <c r="B99" s="1" t="s">
        <v>68</v>
      </c>
      <c r="C99" s="1"/>
      <c r="D99" s="1"/>
      <c r="E99" s="1"/>
      <c r="F99" s="1"/>
      <c r="G99" s="4">
        <f>B3</f>
        <v>11</v>
      </c>
      <c r="H99" s="1"/>
      <c r="I99" s="1"/>
      <c r="L99" s="28"/>
      <c r="M99" s="27"/>
      <c r="N99" s="27"/>
      <c r="O99" s="28"/>
      <c r="P99" s="28"/>
      <c r="Q99" s="28"/>
      <c r="R99" s="28"/>
    </row>
    <row r="100" spans="2:18" x14ac:dyDescent="0.4">
      <c r="B100" s="1" t="s">
        <v>69</v>
      </c>
      <c r="C100" s="1"/>
      <c r="D100" s="1"/>
      <c r="E100" s="1"/>
      <c r="F100" s="1"/>
      <c r="G100" s="5">
        <f>G97</f>
        <v>76335</v>
      </c>
      <c r="H100" s="1"/>
      <c r="I100" s="1"/>
      <c r="L100" s="28"/>
      <c r="M100" s="28"/>
      <c r="N100" s="28"/>
      <c r="O100" s="28"/>
      <c r="P100" s="28"/>
      <c r="Q100" s="28"/>
      <c r="R100" s="28"/>
    </row>
    <row r="101" spans="2:18" x14ac:dyDescent="0.4">
      <c r="B101" s="1" t="s">
        <v>70</v>
      </c>
      <c r="C101" s="1"/>
      <c r="D101" s="1"/>
      <c r="E101" s="1"/>
      <c r="F101" s="1"/>
      <c r="G101" s="5">
        <f>H97</f>
        <v>34944</v>
      </c>
      <c r="H101" s="1"/>
      <c r="I101" s="1"/>
    </row>
    <row r="102" spans="2:18" x14ac:dyDescent="0.4">
      <c r="B102" s="1" t="s">
        <v>71</v>
      </c>
      <c r="C102" s="1"/>
      <c r="D102" s="1"/>
      <c r="E102" s="1"/>
      <c r="F102" s="1"/>
      <c r="G102" s="5">
        <f>G100-G101</f>
        <v>41391</v>
      </c>
      <c r="H102" s="1"/>
      <c r="I102" s="1"/>
    </row>
    <row r="103" spans="2:18" x14ac:dyDescent="0.4">
      <c r="B103" s="1" t="s">
        <v>72</v>
      </c>
      <c r="C103" s="1"/>
      <c r="D103" s="1"/>
      <c r="E103" s="1"/>
      <c r="F103" s="1"/>
      <c r="G103" s="5">
        <f>G100/G99</f>
        <v>6939.545454545455</v>
      </c>
      <c r="H103" s="1"/>
      <c r="I103" s="1"/>
    </row>
    <row r="104" spans="2:18" x14ac:dyDescent="0.4">
      <c r="B104" s="1" t="s">
        <v>90</v>
      </c>
      <c r="C104" s="1"/>
      <c r="D104" s="1"/>
      <c r="E104" s="1"/>
      <c r="F104" s="1"/>
      <c r="G104" s="5">
        <f>CEILING(G103,100)</f>
        <v>7000</v>
      </c>
      <c r="H104" s="1"/>
      <c r="I104" s="1"/>
    </row>
    <row r="105" spans="2:18" x14ac:dyDescent="0.4">
      <c r="B105" s="1" t="s">
        <v>73</v>
      </c>
      <c r="C105" s="1"/>
      <c r="D105" s="1"/>
      <c r="E105" s="1"/>
      <c r="F105" s="1"/>
      <c r="G105" s="7">
        <f>G102/G100</f>
        <v>0.5422283356258597</v>
      </c>
      <c r="H105" s="1" t="s">
        <v>74</v>
      </c>
      <c r="I105" s="1"/>
    </row>
    <row r="106" spans="2:18" x14ac:dyDescent="0.4">
      <c r="B106" s="1"/>
      <c r="C106" s="1"/>
      <c r="D106" s="1"/>
      <c r="E106" s="1"/>
      <c r="F106" s="1"/>
      <c r="G106" s="1"/>
      <c r="H106" s="1"/>
      <c r="I106" s="1"/>
    </row>
    <row r="107" spans="2:18" x14ac:dyDescent="0.4">
      <c r="B107" s="1"/>
      <c r="C107" s="1"/>
      <c r="D107" s="1"/>
      <c r="E107" s="1"/>
      <c r="F107" s="1"/>
      <c r="G107" s="1"/>
      <c r="H107" s="1"/>
      <c r="I107" s="1"/>
    </row>
    <row r="108" spans="2:18" x14ac:dyDescent="0.4">
      <c r="B108" s="1"/>
      <c r="C108" s="1"/>
      <c r="D108" s="11"/>
      <c r="E108" s="1"/>
      <c r="F108" s="1"/>
      <c r="G108" s="11"/>
      <c r="H108" s="1"/>
      <c r="I108" s="1"/>
    </row>
    <row r="109" spans="2:18" x14ac:dyDescent="0.4">
      <c r="B109" s="1"/>
      <c r="C109" s="1"/>
      <c r="D109" s="11"/>
      <c r="E109" s="1"/>
      <c r="F109" s="1"/>
      <c r="G109" s="11"/>
      <c r="H109" s="1"/>
      <c r="I109" s="1"/>
    </row>
    <row r="110" spans="2:18" x14ac:dyDescent="0.4">
      <c r="B110" s="1"/>
      <c r="C110" s="1"/>
      <c r="D110" s="11"/>
      <c r="E110" s="1"/>
      <c r="F110" s="1"/>
      <c r="G110" s="11"/>
      <c r="H110" s="1"/>
      <c r="I110" s="1"/>
    </row>
    <row r="111" spans="2:18" x14ac:dyDescent="0.4">
      <c r="B111" s="1"/>
      <c r="C111" s="1"/>
      <c r="D111" s="1"/>
      <c r="E111" s="1"/>
      <c r="F111" s="1"/>
      <c r="G111" s="1"/>
      <c r="H111" s="1"/>
      <c r="I111" s="1"/>
    </row>
    <row r="112" spans="2:18" x14ac:dyDescent="0.4">
      <c r="B112" s="1"/>
      <c r="C112" s="1"/>
      <c r="D112" s="1"/>
      <c r="E112" s="1"/>
      <c r="F112" s="1"/>
      <c r="G112" s="1"/>
      <c r="H112" s="1"/>
      <c r="I112" s="1"/>
    </row>
    <row r="113" spans="2:9" x14ac:dyDescent="0.4">
      <c r="B113" s="1"/>
      <c r="C113" s="1"/>
      <c r="D113" s="1"/>
      <c r="E113" s="1"/>
      <c r="F113" s="1"/>
      <c r="G113" s="1"/>
      <c r="H113" s="1"/>
      <c r="I113" s="1"/>
    </row>
    <row r="114" spans="2:9" x14ac:dyDescent="0.4">
      <c r="B114" s="1"/>
      <c r="C114" s="1"/>
      <c r="D114" s="1"/>
      <c r="E114" s="1"/>
      <c r="F114" s="1"/>
      <c r="G114" s="1"/>
      <c r="H114" s="1"/>
      <c r="I114" s="1"/>
    </row>
    <row r="115" spans="2:9" x14ac:dyDescent="0.4">
      <c r="B115" s="1"/>
      <c r="C115" s="1"/>
      <c r="D115" s="1"/>
      <c r="E115" s="1"/>
      <c r="F115" s="1"/>
      <c r="G115" s="1"/>
      <c r="H115" s="1"/>
      <c r="I115" s="1"/>
    </row>
    <row r="116" spans="2:9" x14ac:dyDescent="0.4">
      <c r="B116" s="1"/>
      <c r="C116" s="1"/>
      <c r="D116" s="1"/>
      <c r="E116" s="1"/>
      <c r="F116" s="1"/>
      <c r="G116" s="1"/>
      <c r="H116" s="1"/>
      <c r="I116" s="1"/>
    </row>
    <row r="117" spans="2:9" x14ac:dyDescent="0.4">
      <c r="B117" s="1"/>
      <c r="C117" s="1"/>
      <c r="D117" s="1"/>
      <c r="E117" s="1"/>
      <c r="F117" s="1"/>
      <c r="G117" s="1"/>
      <c r="H117" s="1"/>
      <c r="I117" s="1"/>
    </row>
    <row r="118" spans="2:9" x14ac:dyDescent="0.4">
      <c r="B118" s="1"/>
      <c r="C118" s="1"/>
      <c r="D118" s="1"/>
      <c r="E118" s="1"/>
      <c r="F118" s="1"/>
      <c r="G118" s="1"/>
      <c r="H118" s="1"/>
      <c r="I118" s="1"/>
    </row>
    <row r="119" spans="2:9" x14ac:dyDescent="0.4">
      <c r="B119" s="1"/>
      <c r="C119" s="1"/>
      <c r="D119" s="1"/>
      <c r="E119" s="1"/>
      <c r="F119" s="1"/>
      <c r="G119" s="1"/>
      <c r="H119" s="1"/>
      <c r="I119" s="1"/>
    </row>
    <row r="120" spans="2:9" x14ac:dyDescent="0.4">
      <c r="B120" s="1"/>
      <c r="C120" s="1"/>
      <c r="D120" s="1"/>
      <c r="E120" s="1"/>
      <c r="F120" s="1"/>
      <c r="G120" s="1"/>
      <c r="H120" s="1"/>
      <c r="I120" s="1"/>
    </row>
    <row r="121" spans="2:9" x14ac:dyDescent="0.4">
      <c r="B121" s="1"/>
      <c r="C121" s="1"/>
      <c r="D121" s="1"/>
      <c r="E121" s="1"/>
      <c r="F121" s="1"/>
      <c r="G121" s="1"/>
      <c r="H121" s="1"/>
      <c r="I121" s="1"/>
    </row>
    <row r="122" spans="2:9" x14ac:dyDescent="0.4">
      <c r="B122" s="1"/>
      <c r="C122" s="1"/>
      <c r="D122" s="1"/>
      <c r="E122" s="1"/>
      <c r="F122" s="1"/>
      <c r="G122" s="1"/>
      <c r="H122" s="1"/>
      <c r="I122" s="1"/>
    </row>
    <row r="123" spans="2:9" x14ac:dyDescent="0.4">
      <c r="B123" s="1"/>
      <c r="C123" s="1"/>
      <c r="D123" s="1"/>
      <c r="E123" s="1"/>
      <c r="F123" s="1"/>
      <c r="G123" s="1"/>
      <c r="H123" s="1"/>
      <c r="I123" s="1"/>
    </row>
    <row r="124" spans="2:9" x14ac:dyDescent="0.4">
      <c r="B124" s="1"/>
      <c r="C124" s="1"/>
      <c r="D124" s="1"/>
      <c r="E124" s="1"/>
      <c r="F124" s="1"/>
      <c r="G124" s="1"/>
      <c r="H124" s="1"/>
      <c r="I124" s="1"/>
    </row>
    <row r="125" spans="2:9" x14ac:dyDescent="0.4">
      <c r="B125" s="1"/>
      <c r="C125" s="1"/>
      <c r="D125" s="1"/>
      <c r="E125" s="1"/>
      <c r="F125" s="1"/>
      <c r="G125" s="1"/>
      <c r="H125" s="1"/>
      <c r="I125" s="1"/>
    </row>
    <row r="126" spans="2:9" x14ac:dyDescent="0.4">
      <c r="B126" s="1"/>
      <c r="C126" s="1"/>
      <c r="D126" s="1"/>
      <c r="E126" s="1"/>
      <c r="F126" s="1"/>
      <c r="G126" s="1"/>
      <c r="H126" s="1"/>
      <c r="I126" s="1"/>
    </row>
    <row r="127" spans="2:9" x14ac:dyDescent="0.4">
      <c r="B127" s="1"/>
      <c r="C127" s="1"/>
      <c r="D127" s="1"/>
      <c r="E127" s="1"/>
      <c r="F127" s="1"/>
      <c r="G127" s="1"/>
      <c r="H127" s="1"/>
      <c r="I127" s="1"/>
    </row>
    <row r="128" spans="2:9" x14ac:dyDescent="0.4">
      <c r="B128" s="1"/>
      <c r="C128" s="1"/>
      <c r="D128" s="1"/>
      <c r="E128" s="1"/>
      <c r="F128" s="1"/>
      <c r="G128" s="1"/>
      <c r="H128" s="1"/>
      <c r="I128" s="1"/>
    </row>
    <row r="129" spans="2:9" x14ac:dyDescent="0.4">
      <c r="B129" s="1"/>
      <c r="C129" s="1"/>
      <c r="D129" s="1"/>
      <c r="E129" s="1"/>
      <c r="F129" s="1"/>
      <c r="G129" s="1"/>
      <c r="H129" s="1"/>
      <c r="I129" s="1"/>
    </row>
    <row r="130" spans="2:9" x14ac:dyDescent="0.4">
      <c r="B130" s="1"/>
      <c r="C130" s="1"/>
      <c r="D130" s="1"/>
      <c r="E130" s="1"/>
      <c r="F130" s="1"/>
      <c r="G130" s="1"/>
      <c r="H130" s="1"/>
      <c r="I130" s="1"/>
    </row>
    <row r="131" spans="2:9" x14ac:dyDescent="0.4">
      <c r="B131" s="1"/>
      <c r="C131" s="1"/>
      <c r="D131" s="1"/>
      <c r="E131" s="1"/>
      <c r="F131" s="1"/>
      <c r="G131" s="1"/>
      <c r="H131" s="1"/>
      <c r="I131" s="1"/>
    </row>
    <row r="132" spans="2:9" x14ac:dyDescent="0.4">
      <c r="B132" s="1"/>
      <c r="C132" s="1"/>
      <c r="D132" s="1"/>
      <c r="E132" s="1"/>
      <c r="F132" s="1"/>
      <c r="G132" s="1"/>
      <c r="H132" s="1"/>
      <c r="I132" s="1"/>
    </row>
    <row r="133" spans="2:9" x14ac:dyDescent="0.4">
      <c r="B133" s="1"/>
      <c r="C133" s="1"/>
      <c r="D133" s="1"/>
      <c r="E133" s="1"/>
      <c r="F133" s="1"/>
      <c r="G133" s="1"/>
      <c r="H133" s="1"/>
      <c r="I133" s="1"/>
    </row>
    <row r="134" spans="2:9" x14ac:dyDescent="0.4">
      <c r="B134" s="1"/>
      <c r="C134" s="1"/>
      <c r="D134" s="1"/>
      <c r="E134" s="1"/>
      <c r="F134" s="1"/>
      <c r="G134" s="1"/>
      <c r="H134" s="1"/>
      <c r="I134" s="1"/>
    </row>
    <row r="135" spans="2:9" x14ac:dyDescent="0.4">
      <c r="B135" s="1"/>
      <c r="C135" s="1"/>
      <c r="D135" s="1"/>
      <c r="E135" s="1"/>
      <c r="F135" s="1"/>
      <c r="G135" s="1"/>
      <c r="H135" s="1"/>
      <c r="I135" s="1"/>
    </row>
    <row r="136" spans="2:9" x14ac:dyDescent="0.4">
      <c r="B136" s="1"/>
      <c r="C136" s="1"/>
      <c r="D136" s="1"/>
      <c r="E136" s="1"/>
      <c r="F136" s="1"/>
      <c r="G136" s="1"/>
      <c r="H136" s="1"/>
      <c r="I136" s="1"/>
    </row>
    <row r="137" spans="2:9" x14ac:dyDescent="0.4">
      <c r="B137" s="1"/>
      <c r="C137" s="1"/>
      <c r="D137" s="1"/>
      <c r="E137" s="1"/>
      <c r="F137" s="1"/>
      <c r="G137" s="1"/>
      <c r="H137" s="1"/>
      <c r="I137" s="1"/>
    </row>
    <row r="138" spans="2:9" x14ac:dyDescent="0.4">
      <c r="B138" s="1"/>
      <c r="C138" s="1"/>
      <c r="D138" s="1"/>
      <c r="E138" s="1"/>
      <c r="F138" s="1"/>
      <c r="G138" s="1"/>
      <c r="H138" s="1"/>
      <c r="I138" s="1"/>
    </row>
    <row r="139" spans="2:9" x14ac:dyDescent="0.4">
      <c r="B139" s="1"/>
      <c r="C139" s="1"/>
      <c r="D139" s="1"/>
      <c r="E139" s="1"/>
      <c r="F139" s="1"/>
      <c r="G139" s="1"/>
      <c r="H139" s="1"/>
      <c r="I139" s="1"/>
    </row>
    <row r="140" spans="2:9" x14ac:dyDescent="0.4">
      <c r="B140" s="1"/>
      <c r="C140" s="1"/>
      <c r="D140" s="1"/>
      <c r="E140" s="1"/>
      <c r="F140" s="1"/>
      <c r="G140" s="1"/>
      <c r="H140" s="1"/>
      <c r="I140" s="1"/>
    </row>
    <row r="141" spans="2:9" x14ac:dyDescent="0.4">
      <c r="B141" s="1"/>
      <c r="C141" s="1"/>
      <c r="D141" s="1"/>
      <c r="E141" s="1"/>
      <c r="F141" s="1"/>
      <c r="G141" s="1"/>
      <c r="H141" s="1"/>
      <c r="I141" s="1"/>
    </row>
    <row r="142" spans="2:9" x14ac:dyDescent="0.4">
      <c r="B142" s="1"/>
      <c r="C142" s="1"/>
      <c r="D142" s="1"/>
      <c r="E142" s="1"/>
      <c r="F142" s="1"/>
      <c r="G142" s="1"/>
      <c r="H142" s="1"/>
      <c r="I142" s="1"/>
    </row>
    <row r="143" spans="2:9" x14ac:dyDescent="0.4">
      <c r="B143" s="1"/>
      <c r="C143" s="1"/>
      <c r="D143" s="1"/>
      <c r="E143" s="1"/>
      <c r="F143" s="1"/>
      <c r="G143" s="1"/>
      <c r="H143" s="1"/>
      <c r="I143" s="1"/>
    </row>
    <row r="144" spans="2:9" x14ac:dyDescent="0.4">
      <c r="B144" s="1"/>
      <c r="C144" s="1"/>
      <c r="D144" s="1"/>
      <c r="E144" s="1"/>
      <c r="F144" s="1"/>
      <c r="G144" s="1"/>
      <c r="H144" s="1"/>
      <c r="I144" s="1"/>
    </row>
    <row r="145" spans="2:9" x14ac:dyDescent="0.4">
      <c r="B145" s="1"/>
      <c r="C145" s="1"/>
      <c r="D145" s="1"/>
      <c r="E145" s="1"/>
      <c r="F145" s="1"/>
      <c r="G145" s="1"/>
      <c r="H145" s="1"/>
      <c r="I145" s="1"/>
    </row>
    <row r="146" spans="2:9" x14ac:dyDescent="0.4">
      <c r="B146" s="1"/>
      <c r="C146" s="1"/>
      <c r="D146" s="1"/>
      <c r="E146" s="1"/>
      <c r="F146" s="1"/>
      <c r="G146" s="1"/>
      <c r="H146" s="1"/>
      <c r="I146" s="1"/>
    </row>
    <row r="147" spans="2:9" x14ac:dyDescent="0.4">
      <c r="B147" s="1"/>
      <c r="C147" s="1"/>
      <c r="D147" s="1"/>
      <c r="E147" s="1"/>
      <c r="F147" s="1"/>
      <c r="G147" s="1"/>
      <c r="H147" s="1"/>
      <c r="I147" s="1"/>
    </row>
    <row r="148" spans="2:9" x14ac:dyDescent="0.4">
      <c r="B148" s="1"/>
      <c r="C148" s="1"/>
      <c r="D148" s="1"/>
      <c r="E148" s="1"/>
      <c r="F148" s="1"/>
      <c r="G148" s="1"/>
      <c r="H148" s="1"/>
      <c r="I148" s="1"/>
    </row>
    <row r="149" spans="2:9" x14ac:dyDescent="0.4">
      <c r="B149" s="1"/>
      <c r="C149" s="1"/>
      <c r="D149" s="1"/>
      <c r="E149" s="1"/>
      <c r="F149" s="1"/>
      <c r="G149" s="1"/>
      <c r="H149" s="1"/>
      <c r="I149" s="1"/>
    </row>
    <row r="150" spans="2:9" x14ac:dyDescent="0.4">
      <c r="B150" s="1"/>
      <c r="C150" s="1"/>
      <c r="D150" s="1"/>
      <c r="E150" s="1"/>
      <c r="F150" s="1"/>
      <c r="G150" s="1"/>
      <c r="H150" s="1"/>
      <c r="I150" s="1"/>
    </row>
    <row r="151" spans="2:9" x14ac:dyDescent="0.4">
      <c r="B151" s="1"/>
      <c r="C151" s="1"/>
      <c r="D151" s="1"/>
      <c r="E151" s="1"/>
      <c r="F151" s="1"/>
      <c r="G151" s="1"/>
      <c r="H151" s="1"/>
      <c r="I151" s="1"/>
    </row>
    <row r="152" spans="2:9" x14ac:dyDescent="0.4">
      <c r="B152" s="1"/>
      <c r="C152" s="1"/>
      <c r="D152" s="1"/>
      <c r="E152" s="1"/>
      <c r="F152" s="1"/>
      <c r="G152" s="1"/>
      <c r="H152" s="1"/>
      <c r="I152" s="1"/>
    </row>
    <row r="153" spans="2:9" x14ac:dyDescent="0.4">
      <c r="B153" s="1"/>
      <c r="C153" s="1"/>
      <c r="D153" s="1"/>
      <c r="E153" s="1"/>
      <c r="F153" s="1"/>
      <c r="G153" s="1"/>
      <c r="H153" s="1"/>
      <c r="I153" s="1"/>
    </row>
    <row r="154" spans="2:9" x14ac:dyDescent="0.4">
      <c r="B154" s="1"/>
      <c r="C154" s="1"/>
      <c r="D154" s="1"/>
      <c r="E154" s="1"/>
      <c r="F154" s="1"/>
      <c r="G154" s="1"/>
      <c r="H154" s="1"/>
      <c r="I154" s="1"/>
    </row>
    <row r="155" spans="2:9" x14ac:dyDescent="0.4">
      <c r="B155" s="1"/>
      <c r="C155" s="1"/>
      <c r="D155" s="1"/>
      <c r="E155" s="1"/>
      <c r="F155" s="1"/>
      <c r="G155" s="1"/>
      <c r="H155" s="1"/>
      <c r="I155" s="1"/>
    </row>
    <row r="156" spans="2:9" x14ac:dyDescent="0.4">
      <c r="B156" s="1"/>
      <c r="C156" s="1"/>
      <c r="D156" s="1"/>
      <c r="E156" s="1"/>
      <c r="F156" s="1"/>
      <c r="G156" s="1"/>
      <c r="H156" s="1"/>
      <c r="I156" s="1"/>
    </row>
    <row r="157" spans="2:9" x14ac:dyDescent="0.4">
      <c r="B157" s="1"/>
      <c r="C157" s="1"/>
      <c r="D157" s="1"/>
      <c r="E157" s="1"/>
      <c r="F157" s="1"/>
      <c r="G157" s="1"/>
      <c r="H157" s="1"/>
      <c r="I157" s="1"/>
    </row>
    <row r="158" spans="2:9" x14ac:dyDescent="0.4">
      <c r="B158" s="1"/>
      <c r="C158" s="1"/>
      <c r="D158" s="1"/>
      <c r="E158" s="1"/>
      <c r="F158" s="1"/>
      <c r="G158" s="1"/>
      <c r="H158" s="1"/>
      <c r="I158" s="1"/>
    </row>
    <row r="159" spans="2:9" x14ac:dyDescent="0.4">
      <c r="B159" s="1"/>
      <c r="C159" s="1"/>
      <c r="D159" s="1"/>
      <c r="E159" s="1"/>
      <c r="F159" s="1"/>
      <c r="G159" s="1"/>
      <c r="H159" s="1"/>
      <c r="I159" s="1"/>
    </row>
    <row r="160" spans="2:9" x14ac:dyDescent="0.4">
      <c r="B160" s="1"/>
      <c r="C160" s="1"/>
      <c r="D160" s="1"/>
      <c r="E160" s="1"/>
      <c r="F160" s="1"/>
      <c r="G160" s="1"/>
      <c r="H160" s="1"/>
      <c r="I160" s="1"/>
    </row>
    <row r="161" spans="2:9" x14ac:dyDescent="0.4">
      <c r="B161" s="1"/>
      <c r="C161" s="1"/>
      <c r="D161" s="1"/>
      <c r="E161" s="1"/>
      <c r="F161" s="1"/>
      <c r="G161" s="1"/>
      <c r="H161" s="1"/>
      <c r="I161" s="1"/>
    </row>
    <row r="162" spans="2:9" x14ac:dyDescent="0.4">
      <c r="B162" s="1"/>
      <c r="C162" s="1"/>
      <c r="D162" s="1"/>
      <c r="E162" s="1"/>
      <c r="F162" s="1"/>
      <c r="G162" s="1"/>
      <c r="H162" s="1"/>
      <c r="I162" s="1"/>
    </row>
    <row r="163" spans="2:9" x14ac:dyDescent="0.4">
      <c r="B163" s="1"/>
      <c r="C163" s="1"/>
      <c r="D163" s="1"/>
      <c r="E163" s="1"/>
      <c r="F163" s="1"/>
      <c r="G163" s="1"/>
      <c r="H163" s="1"/>
      <c r="I163" s="1"/>
    </row>
    <row r="164" spans="2:9" x14ac:dyDescent="0.4">
      <c r="B164" s="1"/>
      <c r="C164" s="1"/>
      <c r="D164" s="1"/>
      <c r="E164" s="1"/>
      <c r="F164" s="1"/>
      <c r="G164" s="1"/>
      <c r="H164" s="1"/>
      <c r="I164" s="1"/>
    </row>
    <row r="165" spans="2:9" x14ac:dyDescent="0.4">
      <c r="B165" s="1"/>
      <c r="C165" s="1"/>
      <c r="D165" s="1"/>
      <c r="E165" s="1"/>
      <c r="F165" s="1"/>
      <c r="G165" s="1"/>
      <c r="H165" s="1"/>
      <c r="I165" s="1"/>
    </row>
    <row r="166" spans="2:9" x14ac:dyDescent="0.4">
      <c r="B166" s="1"/>
      <c r="C166" s="1"/>
      <c r="D166" s="1"/>
      <c r="E166" s="1"/>
      <c r="F166" s="1"/>
      <c r="G166" s="1"/>
      <c r="H166" s="1"/>
      <c r="I166" s="1"/>
    </row>
    <row r="167" spans="2:9" x14ac:dyDescent="0.4">
      <c r="B167" s="1"/>
      <c r="C167" s="1"/>
      <c r="D167" s="1"/>
      <c r="E167" s="1"/>
      <c r="F167" s="1"/>
      <c r="G167" s="1"/>
      <c r="H167" s="1"/>
      <c r="I167" s="1"/>
    </row>
    <row r="168" spans="2:9" x14ac:dyDescent="0.4">
      <c r="B168" s="1"/>
      <c r="C168" s="1"/>
      <c r="D168" s="1"/>
      <c r="E168" s="1"/>
      <c r="F168" s="1"/>
      <c r="G168" s="1"/>
      <c r="H168" s="1"/>
      <c r="I168" s="1"/>
    </row>
    <row r="169" spans="2:9" x14ac:dyDescent="0.4">
      <c r="B169" s="1"/>
      <c r="C169" s="1"/>
      <c r="D169" s="1"/>
      <c r="E169" s="1"/>
      <c r="F169" s="1"/>
      <c r="G169" s="1"/>
      <c r="H169" s="1"/>
      <c r="I169" s="1"/>
    </row>
    <row r="170" spans="2:9" x14ac:dyDescent="0.4">
      <c r="B170" s="1"/>
      <c r="C170" s="1"/>
      <c r="D170" s="1"/>
      <c r="E170" s="1"/>
      <c r="F170" s="1"/>
      <c r="G170" s="1"/>
      <c r="H170" s="1"/>
      <c r="I170" s="1"/>
    </row>
    <row r="171" spans="2:9" x14ac:dyDescent="0.4">
      <c r="B171" s="1"/>
      <c r="C171" s="1"/>
      <c r="D171" s="1"/>
      <c r="E171" s="1"/>
      <c r="F171" s="1"/>
      <c r="G171" s="1"/>
      <c r="H171" s="1"/>
      <c r="I171" s="1"/>
    </row>
    <row r="172" spans="2:9" x14ac:dyDescent="0.4">
      <c r="B172" s="1"/>
      <c r="C172" s="1"/>
      <c r="D172" s="1"/>
      <c r="E172" s="1"/>
      <c r="F172" s="1"/>
      <c r="G172" s="1"/>
      <c r="H172" s="1"/>
      <c r="I172" s="1"/>
    </row>
    <row r="173" spans="2:9" x14ac:dyDescent="0.4">
      <c r="B173" s="1"/>
      <c r="C173" s="1"/>
      <c r="D173" s="1"/>
      <c r="E173" s="1"/>
      <c r="F173" s="1"/>
      <c r="G173" s="1"/>
      <c r="H173" s="1"/>
      <c r="I173" s="1"/>
    </row>
    <row r="174" spans="2:9" x14ac:dyDescent="0.4">
      <c r="B174" s="1"/>
      <c r="C174" s="1"/>
      <c r="D174" s="1"/>
      <c r="E174" s="1"/>
      <c r="F174" s="1"/>
      <c r="G174" s="1"/>
      <c r="H174" s="1"/>
      <c r="I174" s="1"/>
    </row>
    <row r="175" spans="2:9" x14ac:dyDescent="0.4">
      <c r="B175" s="1"/>
      <c r="C175" s="1"/>
      <c r="D175" s="1"/>
      <c r="E175" s="1"/>
      <c r="F175" s="1"/>
      <c r="G175" s="1"/>
      <c r="H175" s="1"/>
      <c r="I175" s="1"/>
    </row>
    <row r="176" spans="2:9" x14ac:dyDescent="0.4">
      <c r="B176" s="1"/>
      <c r="C176" s="1"/>
      <c r="D176" s="1"/>
      <c r="E176" s="1"/>
      <c r="F176" s="1"/>
      <c r="G176" s="1"/>
      <c r="H176" s="1"/>
      <c r="I176" s="1"/>
    </row>
    <row r="177" spans="2:9" x14ac:dyDescent="0.4">
      <c r="B177" s="1"/>
      <c r="C177" s="1"/>
      <c r="D177" s="1"/>
      <c r="E177" s="1"/>
      <c r="F177" s="1"/>
      <c r="G177" s="1"/>
      <c r="H177" s="1"/>
      <c r="I177" s="1"/>
    </row>
    <row r="178" spans="2:9" x14ac:dyDescent="0.4">
      <c r="B178" s="1"/>
      <c r="C178" s="1"/>
      <c r="D178" s="1"/>
      <c r="E178" s="1"/>
      <c r="F178" s="1"/>
      <c r="G178" s="1"/>
      <c r="H178" s="1"/>
      <c r="I178" s="1"/>
    </row>
    <row r="179" spans="2:9" x14ac:dyDescent="0.4">
      <c r="B179" s="1"/>
      <c r="C179" s="1"/>
      <c r="D179" s="1"/>
      <c r="E179" s="1"/>
      <c r="F179" s="1"/>
      <c r="G179" s="1"/>
      <c r="H179" s="1"/>
      <c r="I179" s="1"/>
    </row>
    <row r="180" spans="2:9" x14ac:dyDescent="0.4">
      <c r="B180" s="1"/>
      <c r="C180" s="1"/>
      <c r="D180" s="1"/>
      <c r="E180" s="1"/>
      <c r="F180" s="1"/>
      <c r="G180" s="1"/>
      <c r="H180" s="1"/>
      <c r="I180" s="1"/>
    </row>
    <row r="181" spans="2:9" x14ac:dyDescent="0.4">
      <c r="B181" s="1"/>
      <c r="C181" s="1"/>
      <c r="D181" s="1"/>
      <c r="E181" s="1"/>
      <c r="F181" s="1"/>
      <c r="G181" s="1"/>
      <c r="H181" s="1"/>
      <c r="I181" s="1"/>
    </row>
    <row r="182" spans="2:9" x14ac:dyDescent="0.4">
      <c r="B182" s="1"/>
      <c r="C182" s="1"/>
      <c r="D182" s="1"/>
      <c r="E182" s="1"/>
      <c r="F182" s="1"/>
      <c r="G182" s="1"/>
      <c r="H182" s="1"/>
      <c r="I182" s="1"/>
    </row>
    <row r="183" spans="2:9" x14ac:dyDescent="0.4">
      <c r="B183" s="1"/>
      <c r="C183" s="1"/>
      <c r="D183" s="1"/>
      <c r="E183" s="1"/>
      <c r="F183" s="1"/>
      <c r="G183" s="1"/>
      <c r="H183" s="1"/>
      <c r="I183" s="1"/>
    </row>
  </sheetData>
  <sheetProtection formatCells="0" formatColumns="0" formatRows="0" insertColumns="0" insertRows="0" insertHyperlinks="0" deleteColumns="0" deleteRows="0" sort="0" autoFilter="0" pivotTables="0"/>
  <mergeCells count="24">
    <mergeCell ref="A37:I37"/>
    <mergeCell ref="A51:I51"/>
    <mergeCell ref="A64:I64"/>
    <mergeCell ref="A71:I71"/>
    <mergeCell ref="A39:I39"/>
    <mergeCell ref="A42:I42"/>
    <mergeCell ref="A44:I44"/>
    <mergeCell ref="A40:I40"/>
    <mergeCell ref="B2:C2"/>
    <mergeCell ref="A83:I83"/>
    <mergeCell ref="A1:I1"/>
    <mergeCell ref="A5:I5"/>
    <mergeCell ref="A7:I7"/>
    <mergeCell ref="A11:I11"/>
    <mergeCell ref="A13:I13"/>
    <mergeCell ref="A15:I15"/>
    <mergeCell ref="A17:I17"/>
    <mergeCell ref="A19:I19"/>
    <mergeCell ref="A21:I21"/>
    <mergeCell ref="A23:I23"/>
    <mergeCell ref="A25:I25"/>
    <mergeCell ref="A27:I27"/>
    <mergeCell ref="A32:I32"/>
    <mergeCell ref="A34:I34"/>
  </mergeCells>
  <pageMargins left="0" right="0" top="0" bottom="0" header="0.3" footer="0.3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workbookViewId="0">
      <selection activeCell="A59" sqref="A59"/>
    </sheetView>
  </sheetViews>
  <sheetFormatPr defaultRowHeight="20.25" x14ac:dyDescent="0.4"/>
  <cols>
    <col min="1" max="1" width="41.140625" customWidth="1"/>
    <col min="2" max="2" width="24.140625" customWidth="1"/>
    <col min="3" max="3" width="8.42578125" customWidth="1"/>
    <col min="4" max="4" width="12.85546875" customWidth="1"/>
    <col min="5" max="5" width="17.5703125" customWidth="1"/>
    <col min="6" max="6" width="4.42578125" customWidth="1"/>
    <col min="7" max="7" width="11.7109375" customWidth="1"/>
    <col min="10" max="10" width="1.140625" customWidth="1"/>
    <col min="11" max="11" width="10" style="13" bestFit="1" customWidth="1"/>
    <col min="12" max="12" width="27.85546875" bestFit="1" customWidth="1"/>
    <col min="13" max="13" width="15.28515625" bestFit="1" customWidth="1"/>
    <col min="14" max="14" width="11.85546875" bestFit="1" customWidth="1"/>
    <col min="17" max="17" width="10" bestFit="1" customWidth="1"/>
  </cols>
  <sheetData>
    <row r="1" spans="1:11" ht="21" x14ac:dyDescent="0.4">
      <c r="A1" s="57" t="s">
        <v>0</v>
      </c>
      <c r="B1" s="58"/>
      <c r="C1" s="58"/>
      <c r="D1" s="58"/>
      <c r="E1" s="58"/>
      <c r="F1" s="58"/>
      <c r="G1" s="58"/>
      <c r="H1" s="58"/>
      <c r="I1" s="58"/>
    </row>
    <row r="2" spans="1:11" x14ac:dyDescent="0.4">
      <c r="A2" t="s">
        <v>1</v>
      </c>
      <c r="B2" s="56" t="s">
        <v>125</v>
      </c>
      <c r="C2" s="56"/>
      <c r="D2" s="1" t="s">
        <v>2</v>
      </c>
      <c r="E2" s="41" t="s">
        <v>137</v>
      </c>
      <c r="F2" s="1"/>
      <c r="G2" s="1"/>
      <c r="H2" s="1"/>
      <c r="I2" s="1"/>
    </row>
    <row r="3" spans="1:11" x14ac:dyDescent="0.4">
      <c r="A3" t="s">
        <v>3</v>
      </c>
      <c r="B3" s="1">
        <v>11</v>
      </c>
      <c r="C3" s="1" t="s">
        <v>4</v>
      </c>
      <c r="D3" s="1" t="s">
        <v>5</v>
      </c>
      <c r="E3" s="1"/>
      <c r="F3" s="1"/>
      <c r="G3" s="1"/>
      <c r="H3" s="1"/>
      <c r="I3" s="1"/>
    </row>
    <row r="4" spans="1:11" x14ac:dyDescent="0.4">
      <c r="A4" t="s">
        <v>6</v>
      </c>
      <c r="B4" s="23" t="s">
        <v>126</v>
      </c>
      <c r="C4" s="1"/>
      <c r="D4" s="1" t="s">
        <v>7</v>
      </c>
      <c r="E4" s="1">
        <v>1</v>
      </c>
      <c r="F4" s="1" t="s">
        <v>8</v>
      </c>
      <c r="G4" s="1"/>
      <c r="H4" s="1"/>
      <c r="I4" s="1"/>
    </row>
    <row r="5" spans="1:11" ht="21" x14ac:dyDescent="0.4">
      <c r="A5" s="57" t="s">
        <v>24</v>
      </c>
      <c r="B5" s="58"/>
      <c r="C5" s="58"/>
      <c r="D5" s="58"/>
      <c r="E5" s="58"/>
      <c r="F5" s="58"/>
      <c r="G5" s="58"/>
      <c r="H5" s="58"/>
      <c r="I5" s="58"/>
    </row>
    <row r="6" spans="1:11" ht="21" x14ac:dyDescent="0.45">
      <c r="A6" s="2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/>
      <c r="G6" s="3" t="s">
        <v>16</v>
      </c>
      <c r="H6" s="3" t="s">
        <v>17</v>
      </c>
      <c r="I6" s="3" t="s">
        <v>18</v>
      </c>
      <c r="J6" s="2"/>
    </row>
    <row r="7" spans="1:11" ht="21" x14ac:dyDescent="0.4">
      <c r="A7" s="59" t="s">
        <v>127</v>
      </c>
      <c r="B7" s="58"/>
      <c r="C7" s="58"/>
      <c r="D7" s="58"/>
      <c r="E7" s="58"/>
      <c r="F7" s="58"/>
      <c r="G7" s="58"/>
      <c r="H7" s="58"/>
      <c r="I7" s="58"/>
    </row>
    <row r="8" spans="1:11" x14ac:dyDescent="0.4">
      <c r="A8" s="24" t="s">
        <v>25</v>
      </c>
      <c r="B8" s="4">
        <v>120</v>
      </c>
      <c r="C8" s="4">
        <v>120</v>
      </c>
      <c r="D8" s="4">
        <v>11</v>
      </c>
      <c r="E8" s="1" t="s">
        <v>26</v>
      </c>
      <c r="F8" s="4">
        <v>1</v>
      </c>
      <c r="G8" s="5">
        <f>B8*D8*F8</f>
        <v>1320</v>
      </c>
      <c r="H8" s="5">
        <f>C8*D8*F8</f>
        <v>1320</v>
      </c>
      <c r="I8" s="5">
        <f>G8-H8</f>
        <v>0</v>
      </c>
      <c r="K8" s="13" t="s">
        <v>128</v>
      </c>
    </row>
    <row r="9" spans="1:11" ht="21" x14ac:dyDescent="0.4">
      <c r="A9" s="59" t="s">
        <v>94</v>
      </c>
      <c r="B9" s="58"/>
      <c r="C9" s="58"/>
      <c r="D9" s="58"/>
      <c r="E9" s="58"/>
      <c r="F9" s="58"/>
      <c r="G9" s="58"/>
      <c r="H9" s="58"/>
      <c r="I9" s="58"/>
    </row>
    <row r="10" spans="1:11" x14ac:dyDescent="0.4">
      <c r="A10" t="s">
        <v>28</v>
      </c>
      <c r="B10" s="4">
        <v>350</v>
      </c>
      <c r="C10" s="4">
        <v>280</v>
      </c>
      <c r="D10" s="4">
        <v>11</v>
      </c>
      <c r="E10" s="1" t="s">
        <v>26</v>
      </c>
      <c r="F10" s="4">
        <v>1</v>
      </c>
      <c r="G10" s="5">
        <f>B10*D10*F10</f>
        <v>3850</v>
      </c>
      <c r="H10" s="5">
        <f>C10*D10*F10</f>
        <v>3080</v>
      </c>
      <c r="I10" s="5">
        <f>G10-H10</f>
        <v>770</v>
      </c>
      <c r="K10" s="13" t="s">
        <v>118</v>
      </c>
    </row>
    <row r="11" spans="1:11" ht="21" x14ac:dyDescent="0.4">
      <c r="A11" s="59" t="s">
        <v>141</v>
      </c>
      <c r="B11" s="58"/>
      <c r="C11" s="58"/>
      <c r="D11" s="58"/>
      <c r="E11" s="58"/>
      <c r="F11" s="58"/>
      <c r="G11" s="58"/>
      <c r="H11" s="58"/>
      <c r="I11" s="58"/>
    </row>
    <row r="12" spans="1:11" x14ac:dyDescent="0.4">
      <c r="A12" s="24" t="s">
        <v>25</v>
      </c>
      <c r="B12" s="4">
        <v>120</v>
      </c>
      <c r="C12" s="4">
        <v>120</v>
      </c>
      <c r="D12" s="4">
        <v>11</v>
      </c>
      <c r="E12" s="1" t="s">
        <v>26</v>
      </c>
      <c r="F12" s="4">
        <v>1</v>
      </c>
      <c r="G12" s="5">
        <f>B12*D12*F12</f>
        <v>1320</v>
      </c>
      <c r="H12" s="5">
        <f>C12*D12*F12</f>
        <v>1320</v>
      </c>
      <c r="I12" s="5">
        <f>G12-H12</f>
        <v>0</v>
      </c>
      <c r="K12" s="13" t="s">
        <v>141</v>
      </c>
    </row>
    <row r="13" spans="1:11" ht="21" x14ac:dyDescent="0.4">
      <c r="A13" s="57" t="s">
        <v>39</v>
      </c>
      <c r="B13" s="58"/>
      <c r="C13" s="58"/>
      <c r="D13" s="58"/>
      <c r="E13" s="58"/>
      <c r="F13" s="58"/>
      <c r="G13" s="58"/>
      <c r="H13" s="58"/>
      <c r="I13" s="58"/>
      <c r="K13" s="13" t="s">
        <v>144</v>
      </c>
    </row>
    <row r="14" spans="1:11" ht="21" x14ac:dyDescent="0.45">
      <c r="A14" s="2" t="s">
        <v>10</v>
      </c>
      <c r="B14" s="3" t="s">
        <v>11</v>
      </c>
      <c r="C14" s="3" t="s">
        <v>12</v>
      </c>
      <c r="D14" s="3" t="s">
        <v>13</v>
      </c>
      <c r="E14" s="3" t="s">
        <v>14</v>
      </c>
      <c r="F14" s="3" t="s">
        <v>8</v>
      </c>
      <c r="G14" s="3" t="s">
        <v>16</v>
      </c>
      <c r="H14" s="3" t="s">
        <v>17</v>
      </c>
      <c r="I14" s="3" t="s">
        <v>18</v>
      </c>
      <c r="J14" s="2"/>
    </row>
    <row r="15" spans="1:11" ht="21" x14ac:dyDescent="0.4">
      <c r="A15" s="59" t="s">
        <v>40</v>
      </c>
      <c r="B15" s="58"/>
      <c r="C15" s="58"/>
      <c r="D15" s="58"/>
      <c r="E15" s="58"/>
      <c r="F15" s="58"/>
      <c r="G15" s="58"/>
      <c r="H15" s="58"/>
      <c r="I15" s="58"/>
    </row>
    <row r="16" spans="1:11" x14ac:dyDescent="0.4">
      <c r="A16" t="s">
        <v>44</v>
      </c>
      <c r="B16" s="5">
        <v>2500</v>
      </c>
      <c r="C16" s="5">
        <v>1300</v>
      </c>
      <c r="D16" s="4">
        <v>1</v>
      </c>
      <c r="E16" s="1" t="s">
        <v>42</v>
      </c>
      <c r="F16" s="4">
        <v>1</v>
      </c>
      <c r="G16" s="5">
        <f t="shared" ref="G16:G17" si="0">B16*D16*F16</f>
        <v>2500</v>
      </c>
      <c r="H16" s="5">
        <f t="shared" ref="H16:H17" si="1">C16*D16*F16</f>
        <v>1300</v>
      </c>
      <c r="I16" s="5">
        <f t="shared" ref="I16:I17" si="2">G16-H16</f>
        <v>1200</v>
      </c>
      <c r="K16" s="13" t="s">
        <v>138</v>
      </c>
    </row>
    <row r="17" spans="1:11" x14ac:dyDescent="0.4">
      <c r="A17" t="s">
        <v>44</v>
      </c>
      <c r="B17" s="5">
        <v>2800</v>
      </c>
      <c r="C17" s="5">
        <v>2664</v>
      </c>
      <c r="D17" s="4">
        <v>1</v>
      </c>
      <c r="E17" s="1" t="s">
        <v>42</v>
      </c>
      <c r="F17" s="4">
        <v>1</v>
      </c>
      <c r="G17" s="5">
        <f t="shared" si="0"/>
        <v>2800</v>
      </c>
      <c r="H17" s="5">
        <f t="shared" si="1"/>
        <v>2664</v>
      </c>
      <c r="I17" s="5">
        <f t="shared" si="2"/>
        <v>136</v>
      </c>
      <c r="K17" s="13" t="s">
        <v>96</v>
      </c>
    </row>
    <row r="18" spans="1:11" ht="21" x14ac:dyDescent="0.4">
      <c r="A18" s="57" t="s">
        <v>45</v>
      </c>
      <c r="B18" s="58"/>
      <c r="C18" s="58"/>
      <c r="D18" s="58"/>
      <c r="E18" s="58"/>
      <c r="F18" s="58"/>
      <c r="G18" s="58"/>
      <c r="H18" s="58"/>
      <c r="I18" s="58"/>
    </row>
    <row r="19" spans="1:11" ht="21" x14ac:dyDescent="0.45">
      <c r="A19" s="2" t="s">
        <v>10</v>
      </c>
      <c r="B19" s="3" t="s">
        <v>11</v>
      </c>
      <c r="C19" s="3" t="s">
        <v>12</v>
      </c>
      <c r="D19" s="3" t="s">
        <v>13</v>
      </c>
      <c r="E19" s="3" t="s">
        <v>14</v>
      </c>
      <c r="F19" s="3" t="s">
        <v>8</v>
      </c>
      <c r="G19" s="3" t="s">
        <v>16</v>
      </c>
      <c r="H19" s="3" t="s">
        <v>17</v>
      </c>
      <c r="I19" s="3" t="s">
        <v>18</v>
      </c>
      <c r="J19" s="2"/>
    </row>
    <row r="20" spans="1:11" x14ac:dyDescent="0.4">
      <c r="A20" s="24" t="s">
        <v>129</v>
      </c>
      <c r="B20" s="5">
        <v>12500</v>
      </c>
      <c r="C20" s="4">
        <v>0</v>
      </c>
      <c r="D20" s="4">
        <v>1</v>
      </c>
      <c r="E20" s="1" t="s">
        <v>47</v>
      </c>
      <c r="F20" s="4">
        <v>1</v>
      </c>
      <c r="G20" s="5">
        <v>12500</v>
      </c>
      <c r="H20" s="5">
        <v>0</v>
      </c>
      <c r="I20" s="5">
        <f>SUM(G20)</f>
        <v>12500</v>
      </c>
      <c r="K20" s="13" t="s">
        <v>129</v>
      </c>
    </row>
    <row r="21" spans="1:11" x14ac:dyDescent="0.4">
      <c r="A21" s="24" t="s">
        <v>130</v>
      </c>
      <c r="B21" s="5">
        <v>12500</v>
      </c>
      <c r="C21" s="4">
        <v>0</v>
      </c>
      <c r="D21" s="4">
        <v>1</v>
      </c>
      <c r="E21" s="23" t="s">
        <v>47</v>
      </c>
      <c r="F21" s="4">
        <v>1</v>
      </c>
      <c r="G21" s="5">
        <v>12500</v>
      </c>
      <c r="H21" s="5">
        <v>0</v>
      </c>
      <c r="I21" s="5">
        <f>SUM(G21)</f>
        <v>12500</v>
      </c>
      <c r="K21" s="13" t="s">
        <v>133</v>
      </c>
    </row>
    <row r="22" spans="1:11" x14ac:dyDescent="0.4">
      <c r="A22" t="s">
        <v>50</v>
      </c>
      <c r="B22" s="5">
        <v>5000</v>
      </c>
      <c r="C22" s="4">
        <v>0</v>
      </c>
      <c r="D22" s="4">
        <v>1</v>
      </c>
      <c r="E22" s="1" t="s">
        <v>47</v>
      </c>
      <c r="F22" s="4">
        <v>1</v>
      </c>
      <c r="G22" s="5">
        <f t="shared" ref="G22:G25" si="3">B22*D22*F22</f>
        <v>5000</v>
      </c>
      <c r="H22" s="5">
        <f t="shared" ref="H22:H25" si="4">C22*D22*F22</f>
        <v>0</v>
      </c>
      <c r="I22" s="5">
        <f t="shared" ref="I22:I25" si="5">G22-H22</f>
        <v>5000</v>
      </c>
      <c r="K22" s="13" t="s">
        <v>131</v>
      </c>
    </row>
    <row r="23" spans="1:11" x14ac:dyDescent="0.4">
      <c r="A23" t="s">
        <v>48</v>
      </c>
      <c r="B23" s="5">
        <v>3000</v>
      </c>
      <c r="C23" s="4">
        <v>0</v>
      </c>
      <c r="D23" s="4">
        <v>1</v>
      </c>
      <c r="E23" s="1" t="s">
        <v>47</v>
      </c>
      <c r="F23" s="4">
        <v>1</v>
      </c>
      <c r="G23" s="5">
        <f t="shared" si="3"/>
        <v>3000</v>
      </c>
      <c r="H23" s="5">
        <f t="shared" si="4"/>
        <v>0</v>
      </c>
      <c r="I23" s="5">
        <f t="shared" si="5"/>
        <v>3000</v>
      </c>
      <c r="K23" s="13" t="s">
        <v>132</v>
      </c>
    </row>
    <row r="24" spans="1:11" x14ac:dyDescent="0.4">
      <c r="A24" s="24" t="s">
        <v>145</v>
      </c>
      <c r="B24" s="5">
        <v>8480</v>
      </c>
      <c r="C24" s="5">
        <f>SUM(B24)</f>
        <v>8480</v>
      </c>
      <c r="D24" s="4">
        <v>1</v>
      </c>
      <c r="E24" s="1" t="s">
        <v>47</v>
      </c>
      <c r="F24" s="4">
        <v>1</v>
      </c>
      <c r="G24" s="5">
        <f t="shared" si="3"/>
        <v>8480</v>
      </c>
      <c r="H24" s="5">
        <f t="shared" si="4"/>
        <v>8480</v>
      </c>
      <c r="I24" s="5">
        <f t="shared" si="5"/>
        <v>0</v>
      </c>
      <c r="K24" s="13" t="s">
        <v>133</v>
      </c>
    </row>
    <row r="25" spans="1:11" x14ac:dyDescent="0.4">
      <c r="A25" s="24" t="s">
        <v>139</v>
      </c>
      <c r="B25" s="5">
        <v>8480</v>
      </c>
      <c r="C25" s="5">
        <f>SUM(B25)</f>
        <v>8480</v>
      </c>
      <c r="D25" s="4">
        <v>1</v>
      </c>
      <c r="E25" s="1" t="s">
        <v>47</v>
      </c>
      <c r="F25" s="4">
        <v>1</v>
      </c>
      <c r="G25" s="5">
        <f t="shared" si="3"/>
        <v>8480</v>
      </c>
      <c r="H25" s="5">
        <f t="shared" si="4"/>
        <v>8480</v>
      </c>
      <c r="I25" s="5">
        <f t="shared" si="5"/>
        <v>0</v>
      </c>
      <c r="K25" s="13" t="s">
        <v>140</v>
      </c>
    </row>
    <row r="26" spans="1:11" ht="21" x14ac:dyDescent="0.4">
      <c r="A26" s="57" t="s">
        <v>51</v>
      </c>
      <c r="B26" s="58"/>
      <c r="C26" s="58"/>
      <c r="D26" s="58"/>
      <c r="E26" s="58"/>
      <c r="F26" s="58"/>
      <c r="G26" s="58"/>
      <c r="H26" s="58"/>
      <c r="I26" s="58"/>
    </row>
    <row r="27" spans="1:11" ht="21" x14ac:dyDescent="0.45">
      <c r="A27" s="2" t="s">
        <v>10</v>
      </c>
      <c r="B27" s="3" t="s">
        <v>11</v>
      </c>
      <c r="C27" s="3" t="s">
        <v>12</v>
      </c>
      <c r="D27" s="3" t="s">
        <v>13</v>
      </c>
      <c r="E27" s="3" t="s">
        <v>14</v>
      </c>
      <c r="F27" s="3" t="s">
        <v>8</v>
      </c>
      <c r="G27" s="3" t="s">
        <v>16</v>
      </c>
      <c r="H27" s="3" t="s">
        <v>17</v>
      </c>
      <c r="I27" s="3" t="s">
        <v>18</v>
      </c>
      <c r="J27" s="2"/>
    </row>
    <row r="28" spans="1:11" x14ac:dyDescent="0.4">
      <c r="A28" s="24" t="s">
        <v>134</v>
      </c>
      <c r="B28" s="5">
        <v>1000</v>
      </c>
      <c r="C28" s="4">
        <v>0</v>
      </c>
      <c r="D28" s="4">
        <v>1</v>
      </c>
      <c r="E28" s="1" t="s">
        <v>20</v>
      </c>
      <c r="F28" s="4">
        <v>1</v>
      </c>
      <c r="G28" s="5">
        <f t="shared" ref="G28" si="6">B28*D28*F28</f>
        <v>1000</v>
      </c>
      <c r="H28" s="5">
        <f t="shared" ref="H28" si="7">C28*D28*F28</f>
        <v>0</v>
      </c>
      <c r="I28" s="5">
        <f t="shared" ref="I28" si="8">G28-H28</f>
        <v>1000</v>
      </c>
    </row>
    <row r="29" spans="1:11" ht="21" x14ac:dyDescent="0.4">
      <c r="A29" s="57" t="s">
        <v>53</v>
      </c>
      <c r="B29" s="58"/>
      <c r="C29" s="58"/>
      <c r="D29" s="58"/>
      <c r="E29" s="58"/>
      <c r="F29" s="58"/>
      <c r="G29" s="58"/>
      <c r="H29" s="58"/>
      <c r="I29" s="58"/>
    </row>
    <row r="30" spans="1:11" ht="21" x14ac:dyDescent="0.45">
      <c r="A30" s="2" t="s">
        <v>10</v>
      </c>
      <c r="B30" s="3" t="s">
        <v>11</v>
      </c>
      <c r="C30" s="3" t="s">
        <v>12</v>
      </c>
      <c r="D30" s="3" t="s">
        <v>13</v>
      </c>
      <c r="E30" s="3" t="s">
        <v>14</v>
      </c>
      <c r="F30" s="3"/>
      <c r="G30" s="3" t="s">
        <v>16</v>
      </c>
      <c r="H30" s="3" t="s">
        <v>17</v>
      </c>
      <c r="I30" s="3" t="s">
        <v>18</v>
      </c>
      <c r="J30" s="2"/>
    </row>
    <row r="31" spans="1:11" x14ac:dyDescent="0.4">
      <c r="A31" t="s">
        <v>107</v>
      </c>
      <c r="B31" s="4">
        <v>650</v>
      </c>
      <c r="C31" s="4">
        <v>500</v>
      </c>
      <c r="D31" s="4">
        <v>11</v>
      </c>
      <c r="E31" s="1" t="s">
        <v>55</v>
      </c>
      <c r="F31" s="4">
        <v>1</v>
      </c>
      <c r="G31" s="5">
        <f>B31*D31*F31</f>
        <v>7150</v>
      </c>
      <c r="H31" s="5">
        <f t="shared" ref="H31:H35" si="9">C31*D31*F31</f>
        <v>5500</v>
      </c>
      <c r="I31" s="5">
        <f t="shared" ref="I31:I35" si="10">G31-H31</f>
        <v>1650</v>
      </c>
    </row>
    <row r="32" spans="1:11" x14ac:dyDescent="0.4">
      <c r="A32" s="24" t="s">
        <v>135</v>
      </c>
      <c r="B32" s="34">
        <v>200</v>
      </c>
      <c r="C32" s="34">
        <v>200</v>
      </c>
      <c r="D32" s="4">
        <v>8</v>
      </c>
      <c r="E32" s="1" t="s">
        <v>55</v>
      </c>
      <c r="F32" s="4">
        <v>1</v>
      </c>
      <c r="G32" s="5">
        <f t="shared" ref="G32:G35" si="11">B32*D32*F32</f>
        <v>1600</v>
      </c>
      <c r="H32" s="5">
        <f t="shared" si="9"/>
        <v>1600</v>
      </c>
      <c r="I32" s="5">
        <f>G32-H32</f>
        <v>0</v>
      </c>
    </row>
    <row r="33" spans="1:18" x14ac:dyDescent="0.4">
      <c r="A33" s="24" t="s">
        <v>136</v>
      </c>
      <c r="B33" s="34">
        <v>150</v>
      </c>
      <c r="C33" s="34">
        <v>150</v>
      </c>
      <c r="D33" s="34">
        <v>8</v>
      </c>
      <c r="E33" s="1" t="s">
        <v>55</v>
      </c>
      <c r="F33" s="34">
        <v>1</v>
      </c>
      <c r="G33" s="5">
        <f t="shared" si="11"/>
        <v>1200</v>
      </c>
      <c r="H33" s="5">
        <f t="shared" si="9"/>
        <v>1200</v>
      </c>
      <c r="I33" s="5">
        <f t="shared" si="10"/>
        <v>0</v>
      </c>
    </row>
    <row r="34" spans="1:18" hidden="1" x14ac:dyDescent="0.4">
      <c r="A34" t="s">
        <v>92</v>
      </c>
      <c r="B34" s="4">
        <f>500+300</f>
        <v>800</v>
      </c>
      <c r="C34" s="4">
        <f>400+300</f>
        <v>700</v>
      </c>
      <c r="D34" s="4"/>
      <c r="E34" s="1" t="s">
        <v>55</v>
      </c>
      <c r="F34" s="4"/>
      <c r="G34" s="5">
        <f t="shared" si="11"/>
        <v>0</v>
      </c>
      <c r="H34" s="5">
        <f t="shared" si="9"/>
        <v>0</v>
      </c>
      <c r="I34" s="5">
        <f t="shared" si="10"/>
        <v>0</v>
      </c>
    </row>
    <row r="35" spans="1:18" hidden="1" x14ac:dyDescent="0.4">
      <c r="A35" t="s">
        <v>60</v>
      </c>
      <c r="B35" s="5">
        <v>2000</v>
      </c>
      <c r="C35" s="4">
        <v>500</v>
      </c>
      <c r="D35" s="4"/>
      <c r="E35" s="1" t="s">
        <v>26</v>
      </c>
      <c r="F35" s="4"/>
      <c r="G35" s="5">
        <f t="shared" si="11"/>
        <v>0</v>
      </c>
      <c r="H35" s="5">
        <f t="shared" si="9"/>
        <v>0</v>
      </c>
      <c r="I35" s="5">
        <f t="shared" si="10"/>
        <v>0</v>
      </c>
    </row>
    <row r="36" spans="1:18" ht="21" hidden="1" x14ac:dyDescent="0.4">
      <c r="A36" s="57" t="s">
        <v>65</v>
      </c>
      <c r="B36" s="58"/>
      <c r="C36" s="58"/>
      <c r="D36" s="58"/>
      <c r="E36" s="58"/>
      <c r="F36" s="58"/>
      <c r="G36" s="58"/>
      <c r="H36" s="58"/>
      <c r="I36" s="58"/>
    </row>
    <row r="37" spans="1:18" ht="21" hidden="1" x14ac:dyDescent="0.45">
      <c r="A37" s="2" t="s">
        <v>10</v>
      </c>
      <c r="B37" s="3" t="s">
        <v>11</v>
      </c>
      <c r="C37" s="3" t="s">
        <v>12</v>
      </c>
      <c r="D37" s="3" t="s">
        <v>13</v>
      </c>
      <c r="E37" s="3" t="s">
        <v>14</v>
      </c>
      <c r="F37" s="3"/>
      <c r="G37" s="3" t="s">
        <v>16</v>
      </c>
      <c r="H37" s="3" t="s">
        <v>17</v>
      </c>
      <c r="I37" s="3" t="s">
        <v>18</v>
      </c>
      <c r="J37" s="2"/>
    </row>
    <row r="38" spans="1:18" hidden="1" x14ac:dyDescent="0.4">
      <c r="A38" t="s">
        <v>75</v>
      </c>
      <c r="B38" s="1">
        <v>35000</v>
      </c>
      <c r="C38" s="1">
        <v>35000</v>
      </c>
      <c r="D38" s="1"/>
      <c r="E38" s="1" t="s">
        <v>4</v>
      </c>
      <c r="F38" s="1"/>
      <c r="G38" s="5">
        <f t="shared" ref="G38:G39" si="12">B38*D38*F38</f>
        <v>0</v>
      </c>
      <c r="H38" s="5">
        <f t="shared" ref="H38:H39" si="13">C38*D38*F38</f>
        <v>0</v>
      </c>
      <c r="I38" s="5">
        <f t="shared" ref="I38:I39" si="14">G38-H38</f>
        <v>0</v>
      </c>
    </row>
    <row r="39" spans="1:18" hidden="1" x14ac:dyDescent="0.4">
      <c r="A39" t="s">
        <v>87</v>
      </c>
      <c r="B39" s="1">
        <v>6000</v>
      </c>
      <c r="C39" s="1">
        <v>6000</v>
      </c>
      <c r="D39" s="1"/>
      <c r="E39" s="1" t="s">
        <v>4</v>
      </c>
      <c r="F39" s="1"/>
      <c r="G39" s="5">
        <f t="shared" si="12"/>
        <v>0</v>
      </c>
      <c r="H39" s="5">
        <f t="shared" si="13"/>
        <v>0</v>
      </c>
      <c r="I39" s="5">
        <f t="shared" si="14"/>
        <v>0</v>
      </c>
    </row>
    <row r="40" spans="1:18" x14ac:dyDescent="0.4">
      <c r="B40" s="1"/>
      <c r="C40" s="1"/>
      <c r="D40" s="1"/>
      <c r="E40" s="1"/>
      <c r="F40" s="1"/>
      <c r="G40" s="5"/>
      <c r="H40" s="5"/>
      <c r="I40" s="5"/>
    </row>
    <row r="41" spans="1:18" ht="21" x14ac:dyDescent="0.45">
      <c r="B41" s="1"/>
      <c r="C41" s="1"/>
      <c r="D41" s="1"/>
      <c r="E41" s="1"/>
      <c r="F41" s="1"/>
      <c r="G41" s="1" t="s">
        <v>61</v>
      </c>
      <c r="H41" s="1" t="s">
        <v>62</v>
      </c>
      <c r="I41" s="23" t="s">
        <v>18</v>
      </c>
      <c r="L41" s="17" t="s">
        <v>106</v>
      </c>
      <c r="M41" s="17" t="s">
        <v>98</v>
      </c>
      <c r="N41" s="17" t="s">
        <v>103</v>
      </c>
      <c r="O41" s="31"/>
      <c r="P41" s="31"/>
      <c r="Q41" s="31"/>
      <c r="R41" s="31"/>
    </row>
    <row r="42" spans="1:18" x14ac:dyDescent="0.4">
      <c r="B42" s="1" t="s">
        <v>24</v>
      </c>
      <c r="C42" s="1"/>
      <c r="D42" s="1"/>
      <c r="E42" s="1"/>
      <c r="F42" s="1"/>
      <c r="G42" s="35">
        <f>SUM(G8,G10,G12)</f>
        <v>6490</v>
      </c>
      <c r="H42" s="5">
        <f>SUM(H8:H10:H12)</f>
        <v>5720</v>
      </c>
      <c r="I42" s="1">
        <f>SUM(G42-H42)</f>
        <v>770</v>
      </c>
      <c r="L42" s="12" t="s">
        <v>99</v>
      </c>
      <c r="M42" s="10">
        <f>G42/$B$3</f>
        <v>590</v>
      </c>
      <c r="N42" s="10">
        <f>M42*$B$3</f>
        <v>6490</v>
      </c>
      <c r="P42" s="21"/>
      <c r="Q42" s="22"/>
      <c r="R42" s="21"/>
    </row>
    <row r="43" spans="1:18" x14ac:dyDescent="0.4">
      <c r="B43" s="1" t="s">
        <v>39</v>
      </c>
      <c r="C43" s="1"/>
      <c r="D43" s="1"/>
      <c r="E43" s="1"/>
      <c r="F43" s="1"/>
      <c r="G43" s="5">
        <f>SUM(G16:G17)</f>
        <v>5300</v>
      </c>
      <c r="H43" s="5">
        <f>SUM(H16:H17)</f>
        <v>3964</v>
      </c>
      <c r="I43" s="1">
        <f>SUM(G43-H43)</f>
        <v>1336</v>
      </c>
      <c r="L43" s="12" t="s">
        <v>100</v>
      </c>
      <c r="M43" s="10">
        <f>(G43-G17)/$B$3</f>
        <v>227.27272727272728</v>
      </c>
      <c r="N43" s="10">
        <f t="shared" ref="N43:N46" si="15">M43*$B$3</f>
        <v>2500</v>
      </c>
      <c r="P43" s="21"/>
      <c r="Q43" s="22"/>
      <c r="R43" s="21"/>
    </row>
    <row r="44" spans="1:18" x14ac:dyDescent="0.4">
      <c r="B44" s="38" t="s">
        <v>63</v>
      </c>
      <c r="C44" s="38"/>
      <c r="D44" s="38"/>
      <c r="E44" s="38"/>
      <c r="F44" s="38"/>
      <c r="G44" s="39">
        <f>SUM(G20:G25)</f>
        <v>49960</v>
      </c>
      <c r="H44" s="39">
        <f>SUM(H20:H25)</f>
        <v>16960</v>
      </c>
      <c r="I44" s="40">
        <f>SUM(G44-H44)</f>
        <v>33000</v>
      </c>
      <c r="K44" s="13">
        <v>916200511</v>
      </c>
      <c r="L44" s="12" t="s">
        <v>102</v>
      </c>
      <c r="M44" s="10">
        <f>(+G17+G49)/$B$3</f>
        <v>585</v>
      </c>
      <c r="N44" s="10">
        <f t="shared" si="15"/>
        <v>6435</v>
      </c>
      <c r="P44" s="21"/>
      <c r="Q44" s="22"/>
      <c r="R44" s="21"/>
    </row>
    <row r="45" spans="1:18" x14ac:dyDescent="0.4">
      <c r="B45" s="1" t="s">
        <v>51</v>
      </c>
      <c r="C45" s="1"/>
      <c r="D45" s="1"/>
      <c r="E45" s="1"/>
      <c r="F45" s="1"/>
      <c r="G45" s="5">
        <f>SUM(G28:G28)</f>
        <v>1000</v>
      </c>
      <c r="H45" s="5">
        <f>SUM(H28:H28)</f>
        <v>0</v>
      </c>
      <c r="I45" s="36">
        <f>SUM(G45-H45)</f>
        <v>1000</v>
      </c>
      <c r="L45" s="12" t="s">
        <v>101</v>
      </c>
      <c r="M45" s="10">
        <f>G45/$B$3</f>
        <v>90.909090909090907</v>
      </c>
      <c r="N45" s="10">
        <f t="shared" si="15"/>
        <v>1000</v>
      </c>
      <c r="P45" s="21"/>
      <c r="Q45" s="22"/>
      <c r="R45" s="21"/>
    </row>
    <row r="46" spans="1:18" x14ac:dyDescent="0.4">
      <c r="B46" s="1" t="s">
        <v>53</v>
      </c>
      <c r="C46" s="1"/>
      <c r="D46" s="1"/>
      <c r="E46" s="1"/>
      <c r="F46" s="1"/>
      <c r="G46" s="5">
        <f>SUM(G31:G35)</f>
        <v>9950</v>
      </c>
      <c r="H46" s="5">
        <f>SUM(H31:H35)</f>
        <v>8300</v>
      </c>
      <c r="I46" s="36">
        <f>SUM(G46-H46)</f>
        <v>1650</v>
      </c>
      <c r="L46" s="32" t="s">
        <v>115</v>
      </c>
      <c r="M46" s="10">
        <f>G46/$B$3</f>
        <v>904.5454545454545</v>
      </c>
      <c r="N46" s="10">
        <f t="shared" si="15"/>
        <v>9950</v>
      </c>
      <c r="P46" s="21"/>
      <c r="Q46" s="22"/>
      <c r="R46" s="21"/>
    </row>
    <row r="47" spans="1:18" ht="21" x14ac:dyDescent="0.45">
      <c r="B47" s="37"/>
      <c r="C47" s="1"/>
      <c r="D47" s="1"/>
      <c r="E47" s="1"/>
      <c r="F47" s="1"/>
      <c r="G47" s="42"/>
      <c r="H47" s="42"/>
      <c r="I47" s="14"/>
      <c r="L47" s="19" t="s">
        <v>108</v>
      </c>
      <c r="M47" s="18">
        <f>G57</f>
        <v>7000</v>
      </c>
      <c r="N47" s="18">
        <f>M47*G52</f>
        <v>77000</v>
      </c>
      <c r="P47" s="21"/>
      <c r="Q47" s="21"/>
      <c r="R47" s="21"/>
    </row>
    <row r="48" spans="1:18" ht="21" x14ac:dyDescent="0.45">
      <c r="B48" s="43" t="s">
        <v>143</v>
      </c>
      <c r="C48" s="1"/>
      <c r="D48" s="1"/>
      <c r="E48" s="1"/>
      <c r="F48" s="1"/>
      <c r="G48" s="44">
        <f>SUM(G42:G46)</f>
        <v>72700</v>
      </c>
      <c r="H48" s="44">
        <f>SUM(H42:H46)</f>
        <v>34944</v>
      </c>
      <c r="I48" s="45">
        <f>G48-H48</f>
        <v>37756</v>
      </c>
      <c r="L48" s="46"/>
      <c r="M48" s="47"/>
      <c r="N48" s="21"/>
      <c r="P48" s="21"/>
      <c r="Q48" s="21"/>
      <c r="R48" s="21"/>
    </row>
    <row r="49" spans="2:18" x14ac:dyDescent="0.4">
      <c r="B49" s="37" t="s">
        <v>86</v>
      </c>
      <c r="C49" s="48">
        <v>0.05</v>
      </c>
      <c r="D49" s="37"/>
      <c r="E49" s="37"/>
      <c r="F49" s="37"/>
      <c r="G49" s="42">
        <f>C49*G48</f>
        <v>3635</v>
      </c>
      <c r="H49" s="37">
        <v>0</v>
      </c>
      <c r="I49" s="37">
        <v>0</v>
      </c>
      <c r="K49" s="14"/>
      <c r="N49" s="21">
        <f>N47/G52</f>
        <v>7000</v>
      </c>
    </row>
    <row r="50" spans="2:18" x14ac:dyDescent="0.4">
      <c r="B50" s="1" t="s">
        <v>89</v>
      </c>
      <c r="C50" s="6"/>
      <c r="D50" s="1"/>
      <c r="E50" s="1"/>
      <c r="F50" s="1"/>
      <c r="G50" s="5">
        <f>G48+G49</f>
        <v>76335</v>
      </c>
      <c r="H50" s="5">
        <f>H48+H49</f>
        <v>34944</v>
      </c>
      <c r="I50" s="36">
        <f>G50-H50</f>
        <v>41391</v>
      </c>
      <c r="K50" s="14"/>
      <c r="L50" s="26"/>
      <c r="M50" s="27"/>
      <c r="N50" s="27"/>
      <c r="O50" s="28"/>
      <c r="P50" s="28"/>
      <c r="Q50" s="29"/>
      <c r="R50" s="28"/>
    </row>
    <row r="51" spans="2:18" x14ac:dyDescent="0.4">
      <c r="B51" s="1"/>
      <c r="C51" s="1"/>
      <c r="D51" s="1"/>
      <c r="E51" s="1"/>
      <c r="F51" s="1"/>
      <c r="G51" s="1"/>
      <c r="H51" s="1"/>
      <c r="I51" s="1"/>
      <c r="L51" s="30"/>
      <c r="M51" s="27"/>
      <c r="N51" s="27"/>
      <c r="O51" s="28"/>
      <c r="P51" s="28"/>
      <c r="Q51" s="28"/>
      <c r="R51" s="28"/>
    </row>
    <row r="52" spans="2:18" x14ac:dyDescent="0.4">
      <c r="B52" s="1" t="s">
        <v>68</v>
      </c>
      <c r="C52" s="1"/>
      <c r="D52" s="1"/>
      <c r="E52" s="1"/>
      <c r="F52" s="1"/>
      <c r="G52" s="4">
        <f>B3</f>
        <v>11</v>
      </c>
      <c r="H52" s="1"/>
      <c r="I52" s="1"/>
      <c r="L52" s="28"/>
      <c r="M52" s="27"/>
      <c r="N52" s="27"/>
      <c r="O52" s="28"/>
      <c r="P52" s="28"/>
      <c r="Q52" s="28"/>
      <c r="R52" s="28"/>
    </row>
    <row r="53" spans="2:18" x14ac:dyDescent="0.4">
      <c r="B53" s="1" t="s">
        <v>69</v>
      </c>
      <c r="C53" s="1"/>
      <c r="D53" s="1"/>
      <c r="E53" s="1"/>
      <c r="F53" s="1"/>
      <c r="G53" s="5">
        <f>G50</f>
        <v>76335</v>
      </c>
      <c r="H53" s="1"/>
      <c r="I53" s="1"/>
      <c r="L53" s="28"/>
      <c r="M53" s="28"/>
      <c r="N53" s="28"/>
      <c r="O53" s="28"/>
      <c r="P53" s="28"/>
      <c r="Q53" s="28"/>
      <c r="R53" s="28"/>
    </row>
    <row r="54" spans="2:18" x14ac:dyDescent="0.4">
      <c r="B54" s="1" t="s">
        <v>70</v>
      </c>
      <c r="C54" s="1"/>
      <c r="D54" s="1"/>
      <c r="E54" s="1"/>
      <c r="F54" s="1"/>
      <c r="G54" s="5">
        <f>H50</f>
        <v>34944</v>
      </c>
      <c r="H54" s="1"/>
      <c r="I54" s="1"/>
    </row>
    <row r="55" spans="2:18" x14ac:dyDescent="0.4">
      <c r="B55" s="1" t="s">
        <v>71</v>
      </c>
      <c r="C55" s="1"/>
      <c r="D55" s="1"/>
      <c r="E55" s="1"/>
      <c r="F55" s="1"/>
      <c r="G55" s="5">
        <f>G53-G54</f>
        <v>41391</v>
      </c>
      <c r="H55" s="1"/>
      <c r="I55" s="1"/>
    </row>
    <row r="56" spans="2:18" x14ac:dyDescent="0.4">
      <c r="B56" s="1" t="s">
        <v>72</v>
      </c>
      <c r="C56" s="1"/>
      <c r="D56" s="1"/>
      <c r="E56" s="1"/>
      <c r="F56" s="1"/>
      <c r="G56" s="5">
        <f>G53/G52</f>
        <v>6939.545454545455</v>
      </c>
      <c r="H56" s="1"/>
      <c r="I56" s="1"/>
    </row>
    <row r="57" spans="2:18" x14ac:dyDescent="0.4">
      <c r="B57" s="1" t="s">
        <v>90</v>
      </c>
      <c r="C57" s="1"/>
      <c r="D57" s="1"/>
      <c r="E57" s="1"/>
      <c r="F57" s="1"/>
      <c r="G57" s="5">
        <f>CEILING(G56,100)</f>
        <v>7000</v>
      </c>
      <c r="H57" s="1"/>
      <c r="I57" s="1"/>
    </row>
    <row r="58" spans="2:18" x14ac:dyDescent="0.4">
      <c r="B58" s="1" t="s">
        <v>73</v>
      </c>
      <c r="C58" s="1"/>
      <c r="D58" s="1"/>
      <c r="E58" s="1"/>
      <c r="F58" s="1"/>
      <c r="G58" s="7">
        <f>G55/G53</f>
        <v>0.5422283356258597</v>
      </c>
      <c r="H58" s="1" t="s">
        <v>74</v>
      </c>
      <c r="I58" s="1"/>
    </row>
    <row r="59" spans="2:18" x14ac:dyDescent="0.4">
      <c r="B59" s="1"/>
      <c r="C59" s="1"/>
      <c r="D59" s="1"/>
      <c r="E59" s="1"/>
      <c r="F59" s="1"/>
      <c r="G59" s="1"/>
      <c r="H59" s="1"/>
      <c r="I59" s="1"/>
    </row>
    <row r="60" spans="2:18" x14ac:dyDescent="0.4">
      <c r="B60" s="1"/>
      <c r="C60" s="1"/>
      <c r="D60" s="1"/>
      <c r="E60" s="1"/>
      <c r="F60" s="1"/>
      <c r="G60" s="1"/>
      <c r="H60" s="1"/>
      <c r="I60" s="1"/>
    </row>
    <row r="61" spans="2:18" x14ac:dyDescent="0.4">
      <c r="B61" s="1"/>
      <c r="C61" s="1"/>
      <c r="D61" s="11"/>
      <c r="E61" s="1"/>
      <c r="F61" s="1"/>
      <c r="G61" s="11"/>
      <c r="H61" s="1"/>
      <c r="I61" s="1"/>
    </row>
    <row r="62" spans="2:18" x14ac:dyDescent="0.4">
      <c r="B62" s="1"/>
      <c r="C62" s="1"/>
      <c r="D62" s="11"/>
      <c r="E62" s="1"/>
      <c r="F62" s="1"/>
      <c r="G62" s="11"/>
      <c r="H62" s="1"/>
      <c r="I62" s="1"/>
    </row>
    <row r="63" spans="2:18" x14ac:dyDescent="0.4">
      <c r="B63" s="1"/>
      <c r="C63" s="1"/>
      <c r="D63" s="11"/>
      <c r="E63" s="1"/>
      <c r="F63" s="1"/>
      <c r="G63" s="11"/>
      <c r="H63" s="1"/>
      <c r="I63" s="1"/>
    </row>
    <row r="64" spans="2:18" x14ac:dyDescent="0.4">
      <c r="B64" s="1"/>
      <c r="C64" s="1"/>
      <c r="D64" s="1"/>
      <c r="E64" s="1"/>
      <c r="F64" s="1"/>
      <c r="G64" s="1"/>
      <c r="H64" s="1"/>
      <c r="I64" s="1"/>
    </row>
    <row r="65" spans="2:9" x14ac:dyDescent="0.4">
      <c r="B65" s="1"/>
      <c r="C65" s="1"/>
      <c r="D65" s="1"/>
      <c r="E65" s="1"/>
      <c r="F65" s="1"/>
      <c r="G65" s="1"/>
      <c r="H65" s="1"/>
      <c r="I65" s="1"/>
    </row>
    <row r="66" spans="2:9" x14ac:dyDescent="0.4">
      <c r="B66" s="1"/>
      <c r="C66" s="1"/>
      <c r="D66" s="1"/>
      <c r="E66" s="1"/>
      <c r="F66" s="1"/>
      <c r="G66" s="1"/>
      <c r="H66" s="1"/>
      <c r="I66" s="1"/>
    </row>
    <row r="67" spans="2:9" x14ac:dyDescent="0.4">
      <c r="B67" s="1"/>
      <c r="C67" s="1"/>
      <c r="D67" s="1"/>
      <c r="E67" s="1"/>
      <c r="F67" s="1"/>
      <c r="G67" s="1"/>
      <c r="H67" s="1"/>
      <c r="I67" s="1"/>
    </row>
    <row r="68" spans="2:9" x14ac:dyDescent="0.4">
      <c r="B68" s="1"/>
      <c r="C68" s="1"/>
      <c r="D68" s="1"/>
      <c r="E68" s="1"/>
      <c r="F68" s="1"/>
      <c r="G68" s="1"/>
      <c r="H68" s="1"/>
      <c r="I68" s="1"/>
    </row>
    <row r="69" spans="2:9" x14ac:dyDescent="0.4">
      <c r="B69" s="1"/>
      <c r="C69" s="1"/>
      <c r="D69" s="1"/>
      <c r="E69" s="1"/>
      <c r="F69" s="1"/>
      <c r="G69" s="1"/>
      <c r="H69" s="1"/>
      <c r="I69" s="1"/>
    </row>
    <row r="70" spans="2:9" x14ac:dyDescent="0.4">
      <c r="B70" s="1"/>
      <c r="C70" s="1"/>
      <c r="D70" s="1"/>
      <c r="E70" s="1"/>
      <c r="F70" s="1"/>
      <c r="G70" s="1"/>
      <c r="H70" s="1"/>
      <c r="I70" s="1"/>
    </row>
    <row r="71" spans="2:9" x14ac:dyDescent="0.4">
      <c r="B71" s="1"/>
      <c r="C71" s="1"/>
      <c r="D71" s="1"/>
      <c r="E71" s="1"/>
      <c r="F71" s="1"/>
      <c r="G71" s="1"/>
      <c r="H71" s="1"/>
      <c r="I71" s="1"/>
    </row>
    <row r="72" spans="2:9" x14ac:dyDescent="0.4">
      <c r="B72" s="1"/>
      <c r="C72" s="1"/>
      <c r="D72" s="1"/>
      <c r="E72" s="1"/>
      <c r="F72" s="1"/>
      <c r="G72" s="1"/>
      <c r="H72" s="1"/>
      <c r="I72" s="1"/>
    </row>
    <row r="73" spans="2:9" x14ac:dyDescent="0.4">
      <c r="B73" s="1"/>
      <c r="C73" s="1"/>
      <c r="D73" s="1"/>
      <c r="E73" s="1"/>
      <c r="F73" s="1"/>
      <c r="G73" s="1"/>
      <c r="H73" s="1"/>
      <c r="I73" s="1"/>
    </row>
    <row r="74" spans="2:9" x14ac:dyDescent="0.4">
      <c r="B74" s="1"/>
      <c r="C74" s="1"/>
      <c r="D74" s="1"/>
      <c r="E74" s="1"/>
      <c r="F74" s="1"/>
      <c r="G74" s="1"/>
      <c r="H74" s="1"/>
      <c r="I74" s="1"/>
    </row>
    <row r="75" spans="2:9" x14ac:dyDescent="0.4">
      <c r="B75" s="1"/>
      <c r="C75" s="1"/>
      <c r="D75" s="1"/>
      <c r="E75" s="1"/>
      <c r="F75" s="1"/>
      <c r="G75" s="1"/>
      <c r="H75" s="1"/>
      <c r="I75" s="1"/>
    </row>
    <row r="76" spans="2:9" x14ac:dyDescent="0.4">
      <c r="B76" s="1"/>
      <c r="C76" s="1"/>
      <c r="D76" s="1"/>
      <c r="E76" s="1"/>
      <c r="F76" s="1"/>
      <c r="G76" s="1"/>
      <c r="H76" s="1"/>
      <c r="I76" s="1"/>
    </row>
    <row r="77" spans="2:9" x14ac:dyDescent="0.4">
      <c r="B77" s="1"/>
      <c r="C77" s="1"/>
      <c r="D77" s="1"/>
      <c r="E77" s="1"/>
      <c r="F77" s="1"/>
      <c r="G77" s="1"/>
      <c r="H77" s="1"/>
      <c r="I77" s="1"/>
    </row>
    <row r="78" spans="2:9" x14ac:dyDescent="0.4">
      <c r="B78" s="1"/>
      <c r="C78" s="1"/>
      <c r="D78" s="1"/>
      <c r="E78" s="1"/>
      <c r="F78" s="1"/>
      <c r="G78" s="1"/>
      <c r="H78" s="1"/>
      <c r="I78" s="1"/>
    </row>
    <row r="79" spans="2:9" x14ac:dyDescent="0.4">
      <c r="B79" s="1"/>
      <c r="C79" s="1"/>
      <c r="D79" s="1"/>
      <c r="E79" s="1"/>
      <c r="F79" s="1"/>
      <c r="G79" s="1"/>
      <c r="H79" s="1"/>
      <c r="I79" s="1"/>
    </row>
    <row r="80" spans="2:9" x14ac:dyDescent="0.4">
      <c r="B80" s="1"/>
      <c r="C80" s="1"/>
      <c r="D80" s="1"/>
      <c r="E80" s="1"/>
      <c r="F80" s="1"/>
      <c r="G80" s="1"/>
      <c r="H80" s="1"/>
      <c r="I80" s="1"/>
    </row>
    <row r="81" spans="2:9" x14ac:dyDescent="0.4">
      <c r="B81" s="1"/>
      <c r="C81" s="1"/>
      <c r="D81" s="1"/>
      <c r="E81" s="1"/>
      <c r="F81" s="1"/>
      <c r="G81" s="1"/>
      <c r="H81" s="1"/>
      <c r="I81" s="1"/>
    </row>
    <row r="82" spans="2:9" x14ac:dyDescent="0.4">
      <c r="B82" s="1"/>
      <c r="C82" s="1"/>
      <c r="D82" s="1"/>
      <c r="E82" s="1"/>
      <c r="F82" s="1"/>
      <c r="G82" s="1"/>
      <c r="H82" s="1"/>
      <c r="I82" s="1"/>
    </row>
    <row r="83" spans="2:9" x14ac:dyDescent="0.4">
      <c r="B83" s="1"/>
      <c r="C83" s="1"/>
      <c r="D83" s="1"/>
      <c r="E83" s="1"/>
      <c r="F83" s="1"/>
      <c r="G83" s="1"/>
      <c r="H83" s="1"/>
      <c r="I83" s="1"/>
    </row>
    <row r="84" spans="2:9" x14ac:dyDescent="0.4">
      <c r="B84" s="1"/>
      <c r="C84" s="1"/>
      <c r="D84" s="1"/>
      <c r="E84" s="1"/>
      <c r="F84" s="1"/>
      <c r="G84" s="1"/>
      <c r="H84" s="1"/>
      <c r="I84" s="1"/>
    </row>
    <row r="85" spans="2:9" x14ac:dyDescent="0.4">
      <c r="B85" s="1"/>
      <c r="C85" s="1"/>
      <c r="D85" s="1"/>
      <c r="E85" s="1"/>
      <c r="F85" s="1"/>
      <c r="G85" s="1"/>
      <c r="H85" s="1"/>
      <c r="I85" s="1"/>
    </row>
    <row r="86" spans="2:9" x14ac:dyDescent="0.4">
      <c r="B86" s="1"/>
      <c r="C86" s="1"/>
      <c r="D86" s="1"/>
      <c r="E86" s="1"/>
      <c r="F86" s="1"/>
      <c r="G86" s="1"/>
      <c r="H86" s="1"/>
      <c r="I86" s="1"/>
    </row>
    <row r="87" spans="2:9" x14ac:dyDescent="0.4">
      <c r="B87" s="1"/>
      <c r="C87" s="1"/>
      <c r="D87" s="1"/>
      <c r="E87" s="1"/>
      <c r="F87" s="1"/>
      <c r="G87" s="1"/>
      <c r="H87" s="1"/>
      <c r="I87" s="1"/>
    </row>
    <row r="88" spans="2:9" x14ac:dyDescent="0.4">
      <c r="B88" s="1"/>
      <c r="C88" s="1"/>
      <c r="D88" s="1"/>
      <c r="E88" s="1"/>
      <c r="F88" s="1"/>
      <c r="G88" s="1"/>
      <c r="H88" s="1"/>
      <c r="I88" s="1"/>
    </row>
    <row r="89" spans="2:9" x14ac:dyDescent="0.4">
      <c r="B89" s="1"/>
      <c r="C89" s="1"/>
      <c r="D89" s="1"/>
      <c r="E89" s="1"/>
      <c r="F89" s="1"/>
      <c r="G89" s="1"/>
      <c r="H89" s="1"/>
      <c r="I89" s="1"/>
    </row>
    <row r="90" spans="2:9" x14ac:dyDescent="0.4">
      <c r="B90" s="1"/>
      <c r="C90" s="1"/>
      <c r="D90" s="1"/>
      <c r="E90" s="1"/>
      <c r="F90" s="1"/>
      <c r="G90" s="1"/>
      <c r="H90" s="1"/>
      <c r="I90" s="1"/>
    </row>
    <row r="91" spans="2:9" x14ac:dyDescent="0.4">
      <c r="B91" s="1"/>
      <c r="C91" s="1"/>
      <c r="D91" s="1"/>
      <c r="E91" s="1"/>
      <c r="F91" s="1"/>
      <c r="G91" s="1"/>
      <c r="H91" s="1"/>
      <c r="I91" s="1"/>
    </row>
    <row r="92" spans="2:9" x14ac:dyDescent="0.4">
      <c r="B92" s="1"/>
      <c r="C92" s="1"/>
      <c r="D92" s="1"/>
      <c r="E92" s="1"/>
      <c r="F92" s="1"/>
      <c r="G92" s="1"/>
      <c r="H92" s="1"/>
      <c r="I92" s="1"/>
    </row>
    <row r="93" spans="2:9" x14ac:dyDescent="0.4">
      <c r="B93" s="1"/>
      <c r="C93" s="1"/>
      <c r="D93" s="1"/>
      <c r="E93" s="1"/>
      <c r="F93" s="1"/>
      <c r="G93" s="1"/>
      <c r="H93" s="1"/>
      <c r="I93" s="1"/>
    </row>
    <row r="94" spans="2:9" x14ac:dyDescent="0.4">
      <c r="B94" s="1"/>
      <c r="C94" s="1"/>
      <c r="D94" s="1"/>
      <c r="E94" s="1"/>
      <c r="F94" s="1"/>
      <c r="G94" s="1"/>
      <c r="H94" s="1"/>
      <c r="I94" s="1"/>
    </row>
    <row r="95" spans="2:9" x14ac:dyDescent="0.4">
      <c r="B95" s="1"/>
      <c r="C95" s="1"/>
      <c r="D95" s="1"/>
      <c r="E95" s="1"/>
      <c r="F95" s="1"/>
      <c r="G95" s="1"/>
      <c r="H95" s="1"/>
      <c r="I95" s="1"/>
    </row>
    <row r="96" spans="2:9" x14ac:dyDescent="0.4">
      <c r="B96" s="1"/>
      <c r="C96" s="1"/>
      <c r="D96" s="1"/>
      <c r="E96" s="1"/>
      <c r="F96" s="1"/>
      <c r="G96" s="1"/>
      <c r="H96" s="1"/>
      <c r="I96" s="1"/>
    </row>
    <row r="97" spans="2:9" x14ac:dyDescent="0.4">
      <c r="B97" s="1"/>
      <c r="C97" s="1"/>
      <c r="D97" s="1"/>
      <c r="E97" s="1"/>
      <c r="F97" s="1"/>
      <c r="G97" s="1"/>
      <c r="H97" s="1"/>
      <c r="I97" s="1"/>
    </row>
    <row r="98" spans="2:9" x14ac:dyDescent="0.4">
      <c r="B98" s="1"/>
      <c r="C98" s="1"/>
      <c r="D98" s="1"/>
      <c r="E98" s="1"/>
      <c r="F98" s="1"/>
      <c r="G98" s="1"/>
      <c r="H98" s="1"/>
      <c r="I98" s="1"/>
    </row>
    <row r="99" spans="2:9" x14ac:dyDescent="0.4">
      <c r="B99" s="1"/>
      <c r="C99" s="1"/>
      <c r="D99" s="1"/>
      <c r="E99" s="1"/>
      <c r="F99" s="1"/>
      <c r="G99" s="1"/>
      <c r="H99" s="1"/>
      <c r="I99" s="1"/>
    </row>
    <row r="100" spans="2:9" x14ac:dyDescent="0.4">
      <c r="B100" s="1"/>
      <c r="C100" s="1"/>
      <c r="D100" s="1"/>
      <c r="E100" s="1"/>
      <c r="F100" s="1"/>
      <c r="G100" s="1"/>
      <c r="H100" s="1"/>
      <c r="I100" s="1"/>
    </row>
    <row r="101" spans="2:9" x14ac:dyDescent="0.4">
      <c r="B101" s="1"/>
      <c r="C101" s="1"/>
      <c r="D101" s="1"/>
      <c r="E101" s="1"/>
      <c r="F101" s="1"/>
      <c r="G101" s="1"/>
      <c r="H101" s="1"/>
      <c r="I101" s="1"/>
    </row>
    <row r="102" spans="2:9" x14ac:dyDescent="0.4">
      <c r="B102" s="1"/>
      <c r="C102" s="1"/>
      <c r="D102" s="1"/>
      <c r="E102" s="1"/>
      <c r="F102" s="1"/>
      <c r="G102" s="1"/>
      <c r="H102" s="1"/>
      <c r="I102" s="1"/>
    </row>
    <row r="103" spans="2:9" x14ac:dyDescent="0.4">
      <c r="B103" s="1"/>
      <c r="C103" s="1"/>
      <c r="D103" s="1"/>
      <c r="E103" s="1"/>
      <c r="F103" s="1"/>
      <c r="G103" s="1"/>
      <c r="H103" s="1"/>
      <c r="I103" s="1"/>
    </row>
    <row r="104" spans="2:9" x14ac:dyDescent="0.4">
      <c r="B104" s="1"/>
      <c r="C104" s="1"/>
      <c r="D104" s="1"/>
      <c r="E104" s="1"/>
      <c r="F104" s="1"/>
      <c r="G104" s="1"/>
      <c r="H104" s="1"/>
      <c r="I104" s="1"/>
    </row>
    <row r="105" spans="2:9" x14ac:dyDescent="0.4">
      <c r="B105" s="1"/>
      <c r="C105" s="1"/>
      <c r="D105" s="1"/>
      <c r="E105" s="1"/>
      <c r="F105" s="1"/>
      <c r="G105" s="1"/>
      <c r="H105" s="1"/>
      <c r="I105" s="1"/>
    </row>
    <row r="106" spans="2:9" x14ac:dyDescent="0.4">
      <c r="B106" s="1"/>
      <c r="C106" s="1"/>
      <c r="D106" s="1"/>
      <c r="E106" s="1"/>
      <c r="F106" s="1"/>
      <c r="G106" s="1"/>
      <c r="H106" s="1"/>
      <c r="I106" s="1"/>
    </row>
    <row r="107" spans="2:9" x14ac:dyDescent="0.4">
      <c r="B107" s="1"/>
      <c r="C107" s="1"/>
      <c r="D107" s="1"/>
      <c r="E107" s="1"/>
      <c r="F107" s="1"/>
      <c r="G107" s="1"/>
      <c r="H107" s="1"/>
      <c r="I107" s="1"/>
    </row>
    <row r="108" spans="2:9" x14ac:dyDescent="0.4">
      <c r="B108" s="1"/>
      <c r="C108" s="1"/>
      <c r="D108" s="1"/>
      <c r="E108" s="1"/>
      <c r="F108" s="1"/>
      <c r="G108" s="1"/>
      <c r="H108" s="1"/>
      <c r="I108" s="1"/>
    </row>
    <row r="109" spans="2:9" x14ac:dyDescent="0.4">
      <c r="B109" s="1"/>
      <c r="C109" s="1"/>
      <c r="D109" s="1"/>
      <c r="E109" s="1"/>
      <c r="F109" s="1"/>
      <c r="G109" s="1"/>
      <c r="H109" s="1"/>
      <c r="I109" s="1"/>
    </row>
    <row r="110" spans="2:9" x14ac:dyDescent="0.4">
      <c r="B110" s="1"/>
      <c r="C110" s="1"/>
      <c r="D110" s="1"/>
      <c r="E110" s="1"/>
      <c r="F110" s="1"/>
      <c r="G110" s="1"/>
      <c r="H110" s="1"/>
      <c r="I110" s="1"/>
    </row>
    <row r="111" spans="2:9" x14ac:dyDescent="0.4">
      <c r="B111" s="1"/>
      <c r="C111" s="1"/>
      <c r="D111" s="1"/>
      <c r="E111" s="1"/>
      <c r="F111" s="1"/>
      <c r="G111" s="1"/>
      <c r="H111" s="1"/>
      <c r="I111" s="1"/>
    </row>
    <row r="112" spans="2:9" x14ac:dyDescent="0.4">
      <c r="B112" s="1"/>
      <c r="C112" s="1"/>
      <c r="D112" s="1"/>
      <c r="E112" s="1"/>
      <c r="F112" s="1"/>
      <c r="G112" s="1"/>
      <c r="H112" s="1"/>
      <c r="I112" s="1"/>
    </row>
    <row r="113" spans="2:9" x14ac:dyDescent="0.4">
      <c r="B113" s="1"/>
      <c r="C113" s="1"/>
      <c r="D113" s="1"/>
      <c r="E113" s="1"/>
      <c r="F113" s="1"/>
      <c r="G113" s="1"/>
      <c r="H113" s="1"/>
      <c r="I113" s="1"/>
    </row>
    <row r="114" spans="2:9" x14ac:dyDescent="0.4">
      <c r="B114" s="1"/>
      <c r="C114" s="1"/>
      <c r="D114" s="1"/>
      <c r="E114" s="1"/>
      <c r="F114" s="1"/>
      <c r="G114" s="1"/>
      <c r="H114" s="1"/>
      <c r="I114" s="1"/>
    </row>
    <row r="115" spans="2:9" x14ac:dyDescent="0.4">
      <c r="B115" s="1"/>
      <c r="C115" s="1"/>
      <c r="D115" s="1"/>
      <c r="E115" s="1"/>
      <c r="F115" s="1"/>
      <c r="G115" s="1"/>
      <c r="H115" s="1"/>
      <c r="I115" s="1"/>
    </row>
    <row r="116" spans="2:9" x14ac:dyDescent="0.4">
      <c r="B116" s="1"/>
      <c r="C116" s="1"/>
      <c r="D116" s="1"/>
      <c r="E116" s="1"/>
      <c r="F116" s="1"/>
      <c r="G116" s="1"/>
      <c r="H116" s="1"/>
      <c r="I116" s="1"/>
    </row>
    <row r="117" spans="2:9" x14ac:dyDescent="0.4">
      <c r="B117" s="1"/>
      <c r="C117" s="1"/>
      <c r="D117" s="1"/>
      <c r="E117" s="1"/>
      <c r="F117" s="1"/>
      <c r="G117" s="1"/>
      <c r="H117" s="1"/>
      <c r="I117" s="1"/>
    </row>
    <row r="118" spans="2:9" x14ac:dyDescent="0.4">
      <c r="B118" s="1"/>
      <c r="C118" s="1"/>
      <c r="D118" s="1"/>
      <c r="E118" s="1"/>
      <c r="F118" s="1"/>
      <c r="G118" s="1"/>
      <c r="H118" s="1"/>
      <c r="I118" s="1"/>
    </row>
    <row r="119" spans="2:9" x14ac:dyDescent="0.4">
      <c r="B119" s="1"/>
      <c r="C119" s="1"/>
      <c r="D119" s="1"/>
      <c r="E119" s="1"/>
      <c r="F119" s="1"/>
      <c r="G119" s="1"/>
      <c r="H119" s="1"/>
      <c r="I119" s="1"/>
    </row>
    <row r="120" spans="2:9" x14ac:dyDescent="0.4">
      <c r="B120" s="1"/>
      <c r="C120" s="1"/>
      <c r="D120" s="1"/>
      <c r="E120" s="1"/>
      <c r="F120" s="1"/>
      <c r="G120" s="1"/>
      <c r="H120" s="1"/>
      <c r="I120" s="1"/>
    </row>
    <row r="121" spans="2:9" x14ac:dyDescent="0.4">
      <c r="B121" s="1"/>
      <c r="C121" s="1"/>
      <c r="D121" s="1"/>
      <c r="E121" s="1"/>
      <c r="F121" s="1"/>
      <c r="G121" s="1"/>
      <c r="H121" s="1"/>
      <c r="I121" s="1"/>
    </row>
    <row r="122" spans="2:9" x14ac:dyDescent="0.4">
      <c r="B122" s="1"/>
      <c r="C122" s="1"/>
      <c r="D122" s="1"/>
      <c r="E122" s="1"/>
      <c r="F122" s="1"/>
      <c r="G122" s="1"/>
      <c r="H122" s="1"/>
      <c r="I122" s="1"/>
    </row>
    <row r="123" spans="2:9" x14ac:dyDescent="0.4">
      <c r="B123" s="1"/>
      <c r="C123" s="1"/>
      <c r="D123" s="1"/>
      <c r="E123" s="1"/>
      <c r="F123" s="1"/>
      <c r="G123" s="1"/>
      <c r="H123" s="1"/>
      <c r="I123" s="1"/>
    </row>
    <row r="124" spans="2:9" x14ac:dyDescent="0.4">
      <c r="B124" s="1"/>
      <c r="C124" s="1"/>
      <c r="D124" s="1"/>
      <c r="E124" s="1"/>
      <c r="F124" s="1"/>
      <c r="G124" s="1"/>
      <c r="H124" s="1"/>
      <c r="I124" s="1"/>
    </row>
    <row r="125" spans="2:9" x14ac:dyDescent="0.4">
      <c r="B125" s="1"/>
      <c r="C125" s="1"/>
      <c r="D125" s="1"/>
      <c r="E125" s="1"/>
      <c r="F125" s="1"/>
      <c r="G125" s="1"/>
      <c r="H125" s="1"/>
      <c r="I125" s="1"/>
    </row>
    <row r="126" spans="2:9" x14ac:dyDescent="0.4">
      <c r="B126" s="1"/>
      <c r="C126" s="1"/>
      <c r="D126" s="1"/>
      <c r="E126" s="1"/>
      <c r="F126" s="1"/>
      <c r="G126" s="1"/>
      <c r="H126" s="1"/>
      <c r="I126" s="1"/>
    </row>
    <row r="127" spans="2:9" x14ac:dyDescent="0.4">
      <c r="B127" s="1"/>
      <c r="C127" s="1"/>
      <c r="D127" s="1"/>
      <c r="E127" s="1"/>
      <c r="F127" s="1"/>
      <c r="G127" s="1"/>
      <c r="H127" s="1"/>
      <c r="I127" s="1"/>
    </row>
    <row r="128" spans="2:9" x14ac:dyDescent="0.4">
      <c r="B128" s="1"/>
      <c r="C128" s="1"/>
      <c r="D128" s="1"/>
      <c r="E128" s="1"/>
      <c r="F128" s="1"/>
      <c r="G128" s="1"/>
      <c r="H128" s="1"/>
      <c r="I128" s="1"/>
    </row>
    <row r="129" spans="2:9" x14ac:dyDescent="0.4">
      <c r="B129" s="1"/>
      <c r="C129" s="1"/>
      <c r="D129" s="1"/>
      <c r="E129" s="1"/>
      <c r="F129" s="1"/>
      <c r="G129" s="1"/>
      <c r="H129" s="1"/>
      <c r="I129" s="1"/>
    </row>
    <row r="130" spans="2:9" x14ac:dyDescent="0.4">
      <c r="B130" s="1"/>
      <c r="C130" s="1"/>
      <c r="D130" s="1"/>
      <c r="E130" s="1"/>
      <c r="F130" s="1"/>
      <c r="G130" s="1"/>
      <c r="H130" s="1"/>
      <c r="I130" s="1"/>
    </row>
    <row r="131" spans="2:9" x14ac:dyDescent="0.4">
      <c r="B131" s="1"/>
      <c r="C131" s="1"/>
      <c r="D131" s="1"/>
      <c r="E131" s="1"/>
      <c r="F131" s="1"/>
      <c r="G131" s="1"/>
      <c r="H131" s="1"/>
      <c r="I131" s="1"/>
    </row>
    <row r="132" spans="2:9" x14ac:dyDescent="0.4">
      <c r="B132" s="1"/>
      <c r="C132" s="1"/>
      <c r="D132" s="1"/>
      <c r="E132" s="1"/>
      <c r="F132" s="1"/>
      <c r="G132" s="1"/>
      <c r="H132" s="1"/>
      <c r="I132" s="1"/>
    </row>
    <row r="133" spans="2:9" x14ac:dyDescent="0.4">
      <c r="B133" s="1"/>
      <c r="C133" s="1"/>
      <c r="D133" s="1"/>
      <c r="E133" s="1"/>
      <c r="F133" s="1"/>
      <c r="G133" s="1"/>
      <c r="H133" s="1"/>
      <c r="I133" s="1"/>
    </row>
    <row r="134" spans="2:9" x14ac:dyDescent="0.4">
      <c r="B134" s="1"/>
      <c r="C134" s="1"/>
      <c r="D134" s="1"/>
      <c r="E134" s="1"/>
      <c r="F134" s="1"/>
      <c r="G134" s="1"/>
      <c r="H134" s="1"/>
      <c r="I134" s="1"/>
    </row>
    <row r="135" spans="2:9" x14ac:dyDescent="0.4">
      <c r="B135" s="1"/>
      <c r="C135" s="1"/>
      <c r="D135" s="1"/>
      <c r="E135" s="1"/>
      <c r="F135" s="1"/>
      <c r="G135" s="1"/>
      <c r="H135" s="1"/>
      <c r="I135" s="1"/>
    </row>
    <row r="136" spans="2:9" x14ac:dyDescent="0.4">
      <c r="B136" s="1"/>
      <c r="C136" s="1"/>
      <c r="D136" s="1"/>
      <c r="E136" s="1"/>
      <c r="F136" s="1"/>
      <c r="G136" s="1"/>
      <c r="H136" s="1"/>
      <c r="I136" s="1"/>
    </row>
  </sheetData>
  <mergeCells count="12">
    <mergeCell ref="A36:I36"/>
    <mergeCell ref="A11:I11"/>
    <mergeCell ref="A7:I7"/>
    <mergeCell ref="A9:I9"/>
    <mergeCell ref="A1:I1"/>
    <mergeCell ref="B2:C2"/>
    <mergeCell ref="A5:I5"/>
    <mergeCell ref="A13:I13"/>
    <mergeCell ref="A15:I15"/>
    <mergeCell ref="A18:I18"/>
    <mergeCell ref="A26:I26"/>
    <mergeCell ref="A29:I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tabSelected="1" topLeftCell="A8" zoomScale="90" zoomScaleNormal="90" workbookViewId="0">
      <selection activeCell="G56" sqref="G56"/>
    </sheetView>
  </sheetViews>
  <sheetFormatPr defaultRowHeight="20.25" x14ac:dyDescent="0.4"/>
  <cols>
    <col min="1" max="1" width="41.140625" customWidth="1"/>
    <col min="2" max="2" width="24.140625" customWidth="1"/>
    <col min="3" max="3" width="8.42578125" customWidth="1"/>
    <col min="4" max="4" width="12.85546875" customWidth="1"/>
    <col min="5" max="5" width="17.5703125" customWidth="1"/>
    <col min="6" max="6" width="4.42578125" customWidth="1"/>
    <col min="7" max="7" width="11.7109375" customWidth="1"/>
    <col min="10" max="10" width="1.140625" customWidth="1"/>
    <col min="11" max="11" width="10" style="13" bestFit="1" customWidth="1"/>
    <col min="12" max="12" width="27.85546875" hidden="1" customWidth="1"/>
    <col min="13" max="13" width="15.28515625" hidden="1" customWidth="1"/>
    <col min="14" max="14" width="11.85546875" hidden="1" customWidth="1"/>
    <col min="15" max="15" width="11.7109375" customWidth="1"/>
    <col min="17" max="17" width="10" bestFit="1" customWidth="1"/>
  </cols>
  <sheetData>
    <row r="1" spans="1:11" ht="21" x14ac:dyDescent="0.4">
      <c r="A1" s="57" t="s">
        <v>0</v>
      </c>
      <c r="B1" s="58"/>
      <c r="C1" s="58"/>
      <c r="D1" s="58"/>
      <c r="E1" s="58"/>
      <c r="F1" s="58"/>
      <c r="G1" s="58"/>
      <c r="H1" s="58"/>
      <c r="I1" s="58"/>
    </row>
    <row r="2" spans="1:11" x14ac:dyDescent="0.4">
      <c r="A2" t="s">
        <v>1</v>
      </c>
      <c r="B2" s="56" t="s">
        <v>125</v>
      </c>
      <c r="C2" s="56"/>
      <c r="D2" s="1" t="s">
        <v>2</v>
      </c>
      <c r="E2" s="41" t="s">
        <v>137</v>
      </c>
      <c r="F2" s="1"/>
      <c r="G2" s="1"/>
      <c r="H2" s="1"/>
      <c r="I2" s="1"/>
    </row>
    <row r="3" spans="1:11" x14ac:dyDescent="0.4">
      <c r="A3" t="s">
        <v>3</v>
      </c>
      <c r="B3" s="1">
        <v>11</v>
      </c>
      <c r="C3" s="1" t="s">
        <v>4</v>
      </c>
      <c r="D3" s="1" t="s">
        <v>5</v>
      </c>
      <c r="E3" s="1"/>
      <c r="F3" s="1"/>
      <c r="G3" s="1"/>
      <c r="H3" s="1"/>
      <c r="I3" s="1"/>
    </row>
    <row r="4" spans="1:11" x14ac:dyDescent="0.4">
      <c r="A4" t="s">
        <v>6</v>
      </c>
      <c r="B4" s="23" t="s">
        <v>126</v>
      </c>
      <c r="C4" s="1"/>
      <c r="D4" s="1" t="s">
        <v>7</v>
      </c>
      <c r="E4" s="1">
        <v>1</v>
      </c>
      <c r="F4" s="1" t="s">
        <v>8</v>
      </c>
      <c r="G4" s="1"/>
      <c r="H4" s="1"/>
      <c r="I4" s="1"/>
    </row>
    <row r="5" spans="1:11" ht="21" x14ac:dyDescent="0.4">
      <c r="A5" s="57" t="s">
        <v>24</v>
      </c>
      <c r="B5" s="58"/>
      <c r="C5" s="58"/>
      <c r="D5" s="58"/>
      <c r="E5" s="58"/>
      <c r="F5" s="58"/>
      <c r="G5" s="58"/>
      <c r="H5" s="58"/>
      <c r="I5" s="58"/>
    </row>
    <row r="6" spans="1:11" ht="21" x14ac:dyDescent="0.45">
      <c r="A6" s="2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/>
      <c r="G6" s="3" t="s">
        <v>16</v>
      </c>
      <c r="H6" s="3" t="s">
        <v>17</v>
      </c>
      <c r="I6" s="3" t="s">
        <v>18</v>
      </c>
      <c r="J6" s="2"/>
    </row>
    <row r="7" spans="1:11" ht="21" x14ac:dyDescent="0.4">
      <c r="A7" s="59" t="s">
        <v>127</v>
      </c>
      <c r="B7" s="58"/>
      <c r="C7" s="58"/>
      <c r="D7" s="58"/>
      <c r="E7" s="58"/>
      <c r="F7" s="58"/>
      <c r="G7" s="58"/>
      <c r="H7" s="58"/>
      <c r="I7" s="58"/>
    </row>
    <row r="8" spans="1:11" x14ac:dyDescent="0.4">
      <c r="A8" s="24" t="s">
        <v>154</v>
      </c>
      <c r="B8" s="4">
        <v>150</v>
      </c>
      <c r="C8" s="4">
        <v>120</v>
      </c>
      <c r="D8" s="4">
        <v>11</v>
      </c>
      <c r="E8" s="1" t="s">
        <v>26</v>
      </c>
      <c r="F8" s="4">
        <v>1</v>
      </c>
      <c r="G8" s="5">
        <f>B8*D8*F8</f>
        <v>1650</v>
      </c>
      <c r="H8" s="5">
        <f>C8*D8*F8</f>
        <v>1320</v>
      </c>
      <c r="I8" s="5">
        <f>G8-H8</f>
        <v>330</v>
      </c>
      <c r="K8" s="13" t="s">
        <v>128</v>
      </c>
    </row>
    <row r="9" spans="1:11" ht="21" x14ac:dyDescent="0.4">
      <c r="A9" s="59" t="s">
        <v>94</v>
      </c>
      <c r="B9" s="58"/>
      <c r="C9" s="58"/>
      <c r="D9" s="58"/>
      <c r="E9" s="58"/>
      <c r="F9" s="58"/>
      <c r="G9" s="58"/>
      <c r="H9" s="58"/>
      <c r="I9" s="58"/>
    </row>
    <row r="10" spans="1:11" x14ac:dyDescent="0.4">
      <c r="A10" t="s">
        <v>28</v>
      </c>
      <c r="B10" s="4">
        <v>350</v>
      </c>
      <c r="C10" s="4">
        <v>280</v>
      </c>
      <c r="D10" s="4">
        <v>11</v>
      </c>
      <c r="E10" s="1" t="s">
        <v>26</v>
      </c>
      <c r="F10" s="4">
        <v>1</v>
      </c>
      <c r="G10" s="5">
        <f>B10*D10*F10</f>
        <v>3850</v>
      </c>
      <c r="H10" s="5">
        <f>C10*D10*F10</f>
        <v>3080</v>
      </c>
      <c r="I10" s="5">
        <f>G10-H10</f>
        <v>770</v>
      </c>
      <c r="K10" s="13" t="s">
        <v>118</v>
      </c>
    </row>
    <row r="11" spans="1:11" ht="21" x14ac:dyDescent="0.4">
      <c r="A11" s="59" t="s">
        <v>141</v>
      </c>
      <c r="B11" s="58"/>
      <c r="C11" s="58"/>
      <c r="D11" s="58"/>
      <c r="E11" s="58"/>
      <c r="F11" s="58"/>
      <c r="G11" s="58"/>
      <c r="H11" s="58"/>
      <c r="I11" s="58"/>
    </row>
    <row r="12" spans="1:11" x14ac:dyDescent="0.4">
      <c r="A12" s="24" t="s">
        <v>154</v>
      </c>
      <c r="B12" s="4">
        <v>150</v>
      </c>
      <c r="C12" s="4">
        <v>120</v>
      </c>
      <c r="D12" s="4">
        <v>11</v>
      </c>
      <c r="E12" s="1" t="s">
        <v>26</v>
      </c>
      <c r="F12" s="4">
        <v>1</v>
      </c>
      <c r="G12" s="5">
        <f>B12*D12*F12</f>
        <v>1650</v>
      </c>
      <c r="H12" s="5">
        <f>C12*D12*F12</f>
        <v>1320</v>
      </c>
      <c r="I12" s="5">
        <f>G12-H12</f>
        <v>330</v>
      </c>
      <c r="K12" s="13" t="s">
        <v>141</v>
      </c>
    </row>
    <row r="13" spans="1:11" ht="21" x14ac:dyDescent="0.4">
      <c r="A13" s="57" t="s">
        <v>39</v>
      </c>
      <c r="B13" s="58"/>
      <c r="C13" s="58"/>
      <c r="D13" s="58"/>
      <c r="E13" s="58"/>
      <c r="F13" s="58"/>
      <c r="G13" s="58"/>
      <c r="H13" s="58"/>
      <c r="I13" s="58"/>
      <c r="K13" s="13" t="s">
        <v>144</v>
      </c>
    </row>
    <row r="14" spans="1:11" ht="21" x14ac:dyDescent="0.45">
      <c r="A14" s="2" t="s">
        <v>10</v>
      </c>
      <c r="B14" s="3" t="s">
        <v>11</v>
      </c>
      <c r="C14" s="3" t="s">
        <v>12</v>
      </c>
      <c r="D14" s="3" t="s">
        <v>13</v>
      </c>
      <c r="E14" s="3" t="s">
        <v>14</v>
      </c>
      <c r="F14" s="3" t="s">
        <v>8</v>
      </c>
      <c r="G14" s="3" t="s">
        <v>16</v>
      </c>
      <c r="H14" s="3" t="s">
        <v>17</v>
      </c>
      <c r="I14" s="3" t="s">
        <v>18</v>
      </c>
      <c r="J14" s="2"/>
    </row>
    <row r="15" spans="1:11" ht="21" x14ac:dyDescent="0.4">
      <c r="A15" s="59" t="s">
        <v>40</v>
      </c>
      <c r="B15" s="58"/>
      <c r="C15" s="58"/>
      <c r="D15" s="58"/>
      <c r="E15" s="58"/>
      <c r="F15" s="58"/>
      <c r="G15" s="58"/>
      <c r="H15" s="58"/>
      <c r="I15" s="58"/>
    </row>
    <row r="16" spans="1:11" x14ac:dyDescent="0.4">
      <c r="A16" s="24" t="s">
        <v>155</v>
      </c>
      <c r="B16" s="5">
        <v>1800</v>
      </c>
      <c r="C16" s="5">
        <v>1300</v>
      </c>
      <c r="D16" s="4">
        <v>1</v>
      </c>
      <c r="E16" s="1" t="s">
        <v>42</v>
      </c>
      <c r="F16" s="4">
        <v>1</v>
      </c>
      <c r="G16" s="5">
        <f t="shared" ref="G16:G17" si="0">B16*D16*F16</f>
        <v>1800</v>
      </c>
      <c r="H16" s="5">
        <f t="shared" ref="H16:H17" si="1">C16*D16*F16</f>
        <v>1300</v>
      </c>
      <c r="I16" s="5">
        <f t="shared" ref="I16:I17" si="2">G16-H16</f>
        <v>500</v>
      </c>
      <c r="K16" s="13" t="s">
        <v>138</v>
      </c>
    </row>
    <row r="17" spans="1:11" x14ac:dyDescent="0.4">
      <c r="A17" t="s">
        <v>44</v>
      </c>
      <c r="B17" s="5">
        <v>2800</v>
      </c>
      <c r="C17" s="5">
        <v>2664</v>
      </c>
      <c r="D17" s="4">
        <v>1</v>
      </c>
      <c r="E17" s="1" t="s">
        <v>42</v>
      </c>
      <c r="F17" s="4">
        <v>1</v>
      </c>
      <c r="G17" s="5">
        <f t="shared" si="0"/>
        <v>2800</v>
      </c>
      <c r="H17" s="5">
        <f t="shared" si="1"/>
        <v>2664</v>
      </c>
      <c r="I17" s="5">
        <f t="shared" si="2"/>
        <v>136</v>
      </c>
      <c r="K17" s="13" t="s">
        <v>96</v>
      </c>
    </row>
    <row r="18" spans="1:11" x14ac:dyDescent="0.4">
      <c r="A18" s="24" t="s">
        <v>44</v>
      </c>
      <c r="B18" s="5">
        <v>2800</v>
      </c>
      <c r="C18" s="5">
        <v>2664</v>
      </c>
      <c r="D18" s="4">
        <v>1</v>
      </c>
      <c r="E18" s="1" t="s">
        <v>42</v>
      </c>
      <c r="F18" s="4">
        <v>1</v>
      </c>
      <c r="G18" s="5">
        <f t="shared" ref="G18" si="3">B18*D18*F18</f>
        <v>2800</v>
      </c>
      <c r="H18" s="5">
        <f t="shared" ref="H18" si="4">C18*D18*F18</f>
        <v>2664</v>
      </c>
      <c r="I18" s="5">
        <f t="shared" ref="I18" si="5">G18-H18</f>
        <v>136</v>
      </c>
      <c r="K18" s="13" t="s">
        <v>157</v>
      </c>
    </row>
    <row r="19" spans="1:11" x14ac:dyDescent="0.4">
      <c r="A19" s="24" t="s">
        <v>155</v>
      </c>
      <c r="B19" s="5">
        <v>1800</v>
      </c>
      <c r="C19" s="5">
        <v>1300</v>
      </c>
      <c r="D19" s="4">
        <v>1</v>
      </c>
      <c r="E19" s="1" t="s">
        <v>42</v>
      </c>
      <c r="F19" s="4">
        <v>1</v>
      </c>
      <c r="G19" s="5">
        <f t="shared" ref="G19" si="6">B19*D19*F19</f>
        <v>1800</v>
      </c>
      <c r="H19" s="5">
        <f t="shared" ref="H19" si="7">C19*D19*F19</f>
        <v>1300</v>
      </c>
      <c r="I19" s="5">
        <f t="shared" ref="I19" si="8">G19-H19</f>
        <v>500</v>
      </c>
      <c r="K19" s="13" t="s">
        <v>153</v>
      </c>
    </row>
    <row r="20" spans="1:11" ht="21" x14ac:dyDescent="0.4">
      <c r="A20" s="57" t="s">
        <v>45</v>
      </c>
      <c r="B20" s="58"/>
      <c r="C20" s="58"/>
      <c r="D20" s="58"/>
      <c r="E20" s="58"/>
      <c r="F20" s="58"/>
      <c r="G20" s="58"/>
      <c r="H20" s="58"/>
      <c r="I20" s="58"/>
    </row>
    <row r="21" spans="1:11" ht="21" x14ac:dyDescent="0.45">
      <c r="A21" s="2" t="s">
        <v>10</v>
      </c>
      <c r="B21" s="3" t="s">
        <v>11</v>
      </c>
      <c r="C21" s="3" t="s">
        <v>12</v>
      </c>
      <c r="D21" s="3" t="s">
        <v>13</v>
      </c>
      <c r="E21" s="3" t="s">
        <v>14</v>
      </c>
      <c r="F21" s="3" t="s">
        <v>8</v>
      </c>
      <c r="G21" s="3" t="s">
        <v>16</v>
      </c>
      <c r="H21" s="3" t="s">
        <v>17</v>
      </c>
      <c r="I21" s="3" t="s">
        <v>18</v>
      </c>
      <c r="J21" s="2"/>
    </row>
    <row r="22" spans="1:11" x14ac:dyDescent="0.4">
      <c r="A22" s="24" t="s">
        <v>129</v>
      </c>
      <c r="B22" s="5">
        <v>12500</v>
      </c>
      <c r="C22" s="4">
        <v>0</v>
      </c>
      <c r="D22" s="4">
        <v>1</v>
      </c>
      <c r="E22" s="1" t="s">
        <v>47</v>
      </c>
      <c r="F22" s="4">
        <v>1</v>
      </c>
      <c r="G22" s="5">
        <v>12500</v>
      </c>
      <c r="H22" s="5">
        <f t="shared" ref="H22:H27" si="9">C22*D22*F22</f>
        <v>0</v>
      </c>
      <c r="I22" s="5">
        <f>SUM(G22)</f>
        <v>12500</v>
      </c>
      <c r="K22" s="13" t="s">
        <v>129</v>
      </c>
    </row>
    <row r="23" spans="1:11" x14ac:dyDescent="0.4">
      <c r="A23" s="24" t="s">
        <v>130</v>
      </c>
      <c r="B23" s="5">
        <v>12500</v>
      </c>
      <c r="C23" s="4">
        <v>0</v>
      </c>
      <c r="D23" s="4">
        <v>1</v>
      </c>
      <c r="E23" s="23" t="s">
        <v>47</v>
      </c>
      <c r="F23" s="4">
        <v>1</v>
      </c>
      <c r="G23" s="5">
        <v>12500</v>
      </c>
      <c r="H23" s="5">
        <f t="shared" si="9"/>
        <v>0</v>
      </c>
      <c r="I23" s="5">
        <f>SUM(G23)</f>
        <v>12500</v>
      </c>
      <c r="K23" s="13" t="s">
        <v>133</v>
      </c>
    </row>
    <row r="24" spans="1:11" x14ac:dyDescent="0.4">
      <c r="A24" t="s">
        <v>50</v>
      </c>
      <c r="B24" s="5">
        <v>5000</v>
      </c>
      <c r="C24" s="4">
        <v>0</v>
      </c>
      <c r="D24" s="4">
        <v>1</v>
      </c>
      <c r="E24" s="1" t="s">
        <v>47</v>
      </c>
      <c r="F24" s="4">
        <v>1</v>
      </c>
      <c r="G24" s="5">
        <f t="shared" ref="G24:G27" si="10">B24*D24*F24</f>
        <v>5000</v>
      </c>
      <c r="H24" s="5">
        <f t="shared" si="9"/>
        <v>0</v>
      </c>
      <c r="I24" s="5">
        <f t="shared" ref="I24:I27" si="11">G24-H24</f>
        <v>5000</v>
      </c>
      <c r="K24" s="13" t="s">
        <v>131</v>
      </c>
    </row>
    <row r="25" spans="1:11" x14ac:dyDescent="0.4">
      <c r="A25" t="s">
        <v>48</v>
      </c>
      <c r="B25" s="5">
        <v>3000</v>
      </c>
      <c r="C25" s="4">
        <v>0</v>
      </c>
      <c r="D25" s="4">
        <v>1</v>
      </c>
      <c r="E25" s="1" t="s">
        <v>47</v>
      </c>
      <c r="F25" s="4">
        <v>1</v>
      </c>
      <c r="G25" s="5">
        <f t="shared" si="10"/>
        <v>3000</v>
      </c>
      <c r="H25" s="5">
        <f t="shared" si="9"/>
        <v>0</v>
      </c>
      <c r="I25" s="5">
        <f t="shared" si="11"/>
        <v>3000</v>
      </c>
      <c r="K25" s="13" t="s">
        <v>132</v>
      </c>
    </row>
    <row r="26" spans="1:11" x14ac:dyDescent="0.4">
      <c r="A26" s="24" t="s">
        <v>139</v>
      </c>
      <c r="B26" s="5">
        <v>8500</v>
      </c>
      <c r="C26" s="5">
        <f>SUM(B26)</f>
        <v>8500</v>
      </c>
      <c r="D26" s="4">
        <v>1</v>
      </c>
      <c r="E26" s="1" t="s">
        <v>47</v>
      </c>
      <c r="F26" s="4">
        <v>1</v>
      </c>
      <c r="G26" s="5">
        <f t="shared" ref="G26" si="12">B26*D26*F26</f>
        <v>8500</v>
      </c>
      <c r="H26" s="5">
        <f t="shared" si="9"/>
        <v>8500</v>
      </c>
      <c r="I26" s="5">
        <f t="shared" ref="I26" si="13">G26-H26</f>
        <v>0</v>
      </c>
      <c r="K26" s="13" t="s">
        <v>129</v>
      </c>
    </row>
    <row r="27" spans="1:11" x14ac:dyDescent="0.4">
      <c r="A27" s="24" t="s">
        <v>145</v>
      </c>
      <c r="B27" s="5">
        <v>8500</v>
      </c>
      <c r="C27" s="5">
        <f>SUM(B27)</f>
        <v>8500</v>
      </c>
      <c r="D27" s="4">
        <v>1</v>
      </c>
      <c r="E27" s="1" t="s">
        <v>47</v>
      </c>
      <c r="F27" s="4">
        <v>1</v>
      </c>
      <c r="G27" s="5">
        <f t="shared" si="10"/>
        <v>8500</v>
      </c>
      <c r="H27" s="5">
        <f t="shared" si="9"/>
        <v>8500</v>
      </c>
      <c r="I27" s="5">
        <f t="shared" si="11"/>
        <v>0</v>
      </c>
      <c r="K27" s="13" t="s">
        <v>133</v>
      </c>
    </row>
    <row r="28" spans="1:11" ht="21" x14ac:dyDescent="0.4">
      <c r="A28" s="57" t="s">
        <v>51</v>
      </c>
      <c r="B28" s="58"/>
      <c r="C28" s="58"/>
      <c r="D28" s="58"/>
      <c r="E28" s="58"/>
      <c r="F28" s="58"/>
      <c r="G28" s="58"/>
      <c r="H28" s="58"/>
      <c r="I28" s="58"/>
    </row>
    <row r="29" spans="1:11" ht="21" x14ac:dyDescent="0.45">
      <c r="A29" s="2" t="s">
        <v>10</v>
      </c>
      <c r="B29" s="3" t="s">
        <v>11</v>
      </c>
      <c r="C29" s="3" t="s">
        <v>12</v>
      </c>
      <c r="D29" s="3" t="s">
        <v>13</v>
      </c>
      <c r="E29" s="3" t="s">
        <v>14</v>
      </c>
      <c r="F29" s="3" t="s">
        <v>8</v>
      </c>
      <c r="G29" s="3" t="s">
        <v>16</v>
      </c>
      <c r="H29" s="3" t="s">
        <v>17</v>
      </c>
      <c r="I29" s="3" t="s">
        <v>18</v>
      </c>
      <c r="J29" s="2"/>
    </row>
    <row r="30" spans="1:11" x14ac:dyDescent="0.4">
      <c r="A30" s="24" t="s">
        <v>134</v>
      </c>
      <c r="B30" s="5">
        <v>1000</v>
      </c>
      <c r="C30" s="4">
        <v>0</v>
      </c>
      <c r="D30" s="4">
        <v>1</v>
      </c>
      <c r="E30" s="1" t="s">
        <v>20</v>
      </c>
      <c r="F30" s="4">
        <v>1</v>
      </c>
      <c r="G30" s="5">
        <f t="shared" ref="G30" si="14">B30*D30*F30</f>
        <v>1000</v>
      </c>
      <c r="H30" s="5">
        <f t="shared" ref="H30" si="15">C30*D30*F30</f>
        <v>0</v>
      </c>
      <c r="I30" s="5">
        <f t="shared" ref="I30" si="16">G30-H30</f>
        <v>1000</v>
      </c>
    </row>
    <row r="31" spans="1:11" ht="21" x14ac:dyDescent="0.4">
      <c r="A31" s="57" t="s">
        <v>53</v>
      </c>
      <c r="B31" s="58"/>
      <c r="C31" s="58"/>
      <c r="D31" s="58"/>
      <c r="E31" s="58"/>
      <c r="F31" s="58"/>
      <c r="G31" s="58"/>
      <c r="H31" s="58"/>
      <c r="I31" s="58"/>
    </row>
    <row r="32" spans="1:11" ht="21" x14ac:dyDescent="0.45">
      <c r="A32" s="2" t="s">
        <v>10</v>
      </c>
      <c r="B32" s="3" t="s">
        <v>11</v>
      </c>
      <c r="C32" s="3" t="s">
        <v>12</v>
      </c>
      <c r="D32" s="3" t="s">
        <v>13</v>
      </c>
      <c r="E32" s="3" t="s">
        <v>14</v>
      </c>
      <c r="F32" s="3"/>
      <c r="G32" s="3" t="s">
        <v>16</v>
      </c>
      <c r="H32" s="3" t="s">
        <v>17</v>
      </c>
      <c r="I32" s="3" t="s">
        <v>18</v>
      </c>
      <c r="J32" s="2"/>
    </row>
    <row r="33" spans="1:18" x14ac:dyDescent="0.4">
      <c r="A33" t="s">
        <v>107</v>
      </c>
      <c r="B33" s="4">
        <v>400</v>
      </c>
      <c r="C33" s="4">
        <v>320</v>
      </c>
      <c r="D33" s="4">
        <v>11</v>
      </c>
      <c r="E33" s="1" t="s">
        <v>55</v>
      </c>
      <c r="F33" s="4">
        <v>1</v>
      </c>
      <c r="G33" s="5">
        <f>B33*D33*F33</f>
        <v>4400</v>
      </c>
      <c r="H33" s="5">
        <f t="shared" ref="H33:H37" si="17">C33*D33*F33</f>
        <v>3520</v>
      </c>
      <c r="I33" s="5">
        <f t="shared" ref="I33:I37" si="18">G33-H33</f>
        <v>880</v>
      </c>
    </row>
    <row r="34" spans="1:18" x14ac:dyDescent="0.4">
      <c r="A34" s="24" t="s">
        <v>135</v>
      </c>
      <c r="B34" s="34">
        <v>200</v>
      </c>
      <c r="C34" s="34">
        <v>200</v>
      </c>
      <c r="D34" s="4">
        <v>8</v>
      </c>
      <c r="E34" s="1" t="s">
        <v>55</v>
      </c>
      <c r="F34" s="4">
        <v>1</v>
      </c>
      <c r="G34" s="5">
        <f>B34*D34*F34</f>
        <v>1600</v>
      </c>
      <c r="H34" s="5">
        <f t="shared" si="17"/>
        <v>1600</v>
      </c>
      <c r="I34" s="5">
        <f>G34-H34</f>
        <v>0</v>
      </c>
    </row>
    <row r="35" spans="1:18" x14ac:dyDescent="0.4">
      <c r="A35" s="24" t="s">
        <v>136</v>
      </c>
      <c r="B35" s="34">
        <v>150</v>
      </c>
      <c r="C35" s="34">
        <v>150</v>
      </c>
      <c r="D35" s="34">
        <v>3</v>
      </c>
      <c r="E35" s="1" t="s">
        <v>55</v>
      </c>
      <c r="F35" s="34">
        <v>1</v>
      </c>
      <c r="G35" s="5">
        <f>B35*D35*F35</f>
        <v>450</v>
      </c>
      <c r="H35" s="5">
        <f t="shared" si="17"/>
        <v>450</v>
      </c>
      <c r="I35" s="5">
        <f t="shared" si="18"/>
        <v>0</v>
      </c>
    </row>
    <row r="36" spans="1:18" hidden="1" x14ac:dyDescent="0.4">
      <c r="A36" t="s">
        <v>92</v>
      </c>
      <c r="B36" s="4">
        <f>500+300</f>
        <v>800</v>
      </c>
      <c r="C36" s="4">
        <f>400+300</f>
        <v>700</v>
      </c>
      <c r="D36" s="4"/>
      <c r="E36" s="1" t="s">
        <v>55</v>
      </c>
      <c r="F36" s="4"/>
      <c r="G36" s="5">
        <f t="shared" ref="G36:G37" si="19">B36*D36*F36</f>
        <v>0</v>
      </c>
      <c r="H36" s="5">
        <f t="shared" si="17"/>
        <v>0</v>
      </c>
      <c r="I36" s="5">
        <f t="shared" si="18"/>
        <v>0</v>
      </c>
    </row>
    <row r="37" spans="1:18" hidden="1" x14ac:dyDescent="0.4">
      <c r="A37" t="s">
        <v>60</v>
      </c>
      <c r="B37" s="5">
        <v>2000</v>
      </c>
      <c r="C37" s="4">
        <v>500</v>
      </c>
      <c r="D37" s="4"/>
      <c r="E37" s="1" t="s">
        <v>26</v>
      </c>
      <c r="F37" s="4"/>
      <c r="G37" s="5">
        <f t="shared" si="19"/>
        <v>0</v>
      </c>
      <c r="H37" s="5">
        <f t="shared" si="17"/>
        <v>0</v>
      </c>
      <c r="I37" s="5">
        <f t="shared" si="18"/>
        <v>0</v>
      </c>
    </row>
    <row r="38" spans="1:18" ht="21" hidden="1" x14ac:dyDescent="0.4">
      <c r="A38" s="57" t="s">
        <v>65</v>
      </c>
      <c r="B38" s="58"/>
      <c r="C38" s="58"/>
      <c r="D38" s="58"/>
      <c r="E38" s="58"/>
      <c r="F38" s="58"/>
      <c r="G38" s="58"/>
      <c r="H38" s="58"/>
      <c r="I38" s="58"/>
    </row>
    <row r="39" spans="1:18" ht="21" hidden="1" x14ac:dyDescent="0.45">
      <c r="A39" s="2" t="s">
        <v>10</v>
      </c>
      <c r="B39" s="3" t="s">
        <v>11</v>
      </c>
      <c r="C39" s="3" t="s">
        <v>12</v>
      </c>
      <c r="D39" s="3" t="s">
        <v>13</v>
      </c>
      <c r="E39" s="3" t="s">
        <v>14</v>
      </c>
      <c r="F39" s="3"/>
      <c r="G39" s="3" t="s">
        <v>16</v>
      </c>
      <c r="H39" s="3" t="s">
        <v>17</v>
      </c>
      <c r="I39" s="3" t="s">
        <v>18</v>
      </c>
      <c r="J39" s="2"/>
    </row>
    <row r="40" spans="1:18" hidden="1" x14ac:dyDescent="0.4">
      <c r="A40" t="s">
        <v>75</v>
      </c>
      <c r="B40" s="1">
        <v>35000</v>
      </c>
      <c r="C40" s="1">
        <v>35000</v>
      </c>
      <c r="D40" s="1"/>
      <c r="E40" s="1" t="s">
        <v>4</v>
      </c>
      <c r="F40" s="1"/>
      <c r="G40" s="5">
        <f t="shared" ref="G40:G41" si="20">B40*D40*F40</f>
        <v>0</v>
      </c>
      <c r="H40" s="5">
        <f t="shared" ref="H40:H41" si="21">C40*D40*F40</f>
        <v>0</v>
      </c>
      <c r="I40" s="5">
        <f t="shared" ref="I40:I41" si="22">G40-H40</f>
        <v>0</v>
      </c>
    </row>
    <row r="41" spans="1:18" hidden="1" x14ac:dyDescent="0.4">
      <c r="A41" t="s">
        <v>87</v>
      </c>
      <c r="B41" s="1">
        <v>6000</v>
      </c>
      <c r="C41" s="1">
        <v>6000</v>
      </c>
      <c r="D41" s="1"/>
      <c r="E41" s="1" t="s">
        <v>4</v>
      </c>
      <c r="F41" s="1"/>
      <c r="G41" s="5">
        <f t="shared" si="20"/>
        <v>0</v>
      </c>
      <c r="H41" s="5">
        <f t="shared" si="21"/>
        <v>0</v>
      </c>
      <c r="I41" s="5">
        <f t="shared" si="22"/>
        <v>0</v>
      </c>
    </row>
    <row r="42" spans="1:18" x14ac:dyDescent="0.4">
      <c r="B42" s="1"/>
      <c r="C42" s="1"/>
      <c r="D42" s="1"/>
      <c r="E42" s="1"/>
      <c r="F42" s="1"/>
      <c r="G42" s="5"/>
      <c r="H42" s="5"/>
      <c r="I42" s="5"/>
    </row>
    <row r="43" spans="1:18" ht="21" x14ac:dyDescent="0.45">
      <c r="B43" s="1"/>
      <c r="C43" s="1"/>
      <c r="D43" s="1"/>
      <c r="E43" s="1"/>
      <c r="F43" s="1"/>
      <c r="G43" s="55" t="s">
        <v>61</v>
      </c>
      <c r="H43" s="55" t="s">
        <v>62</v>
      </c>
      <c r="I43" s="49" t="s">
        <v>18</v>
      </c>
      <c r="L43" s="17" t="s">
        <v>106</v>
      </c>
      <c r="M43" s="17" t="s">
        <v>98</v>
      </c>
      <c r="N43" s="17" t="s">
        <v>103</v>
      </c>
      <c r="O43" s="31"/>
      <c r="P43" s="31"/>
      <c r="Q43" s="31"/>
      <c r="R43" s="31"/>
    </row>
    <row r="44" spans="1:18" x14ac:dyDescent="0.4">
      <c r="B44" s="1" t="s">
        <v>24</v>
      </c>
      <c r="C44" s="1"/>
      <c r="D44" s="1"/>
      <c r="E44" s="1"/>
      <c r="F44" s="1"/>
      <c r="G44" s="35">
        <f>SUM(G8,G10,G12)</f>
        <v>7150</v>
      </c>
      <c r="H44" s="5">
        <f>SUM(H8:H10:H12)</f>
        <v>5720</v>
      </c>
      <c r="I44" s="36">
        <f t="shared" ref="I44:I45" si="23">SUM(G44-H44)</f>
        <v>1430</v>
      </c>
      <c r="K44" s="54" t="s">
        <v>151</v>
      </c>
      <c r="L44" s="12" t="s">
        <v>99</v>
      </c>
      <c r="M44" s="10">
        <f>G44/$B$3</f>
        <v>650</v>
      </c>
      <c r="N44" s="10">
        <f>M44*$B$3</f>
        <v>7150</v>
      </c>
      <c r="P44" s="21"/>
      <c r="Q44" s="22"/>
      <c r="R44" s="21"/>
    </row>
    <row r="45" spans="1:18" x14ac:dyDescent="0.4">
      <c r="B45" s="1" t="s">
        <v>39</v>
      </c>
      <c r="C45" s="1"/>
      <c r="D45" s="1"/>
      <c r="E45" s="1"/>
      <c r="F45" s="1"/>
      <c r="G45" s="5">
        <f>SUM(G16:G19)</f>
        <v>9200</v>
      </c>
      <c r="H45" s="5">
        <f>SUM(H16:H19)</f>
        <v>7928</v>
      </c>
      <c r="I45" s="36">
        <f t="shared" si="23"/>
        <v>1272</v>
      </c>
      <c r="K45" s="13" t="s">
        <v>147</v>
      </c>
      <c r="L45" s="12" t="s">
        <v>100</v>
      </c>
      <c r="M45" s="10">
        <f>(G45-G17)/$B$3</f>
        <v>581.81818181818187</v>
      </c>
      <c r="N45" s="10">
        <f t="shared" ref="N45:N48" si="24">M45*$B$3</f>
        <v>6400.0000000000009</v>
      </c>
      <c r="P45" s="21"/>
      <c r="Q45" s="22"/>
      <c r="R45" s="21"/>
    </row>
    <row r="46" spans="1:18" x14ac:dyDescent="0.4">
      <c r="B46" s="23" t="s">
        <v>148</v>
      </c>
      <c r="C46" s="1"/>
      <c r="D46" s="1"/>
      <c r="E46" s="1"/>
      <c r="F46" s="1"/>
      <c r="G46" s="5">
        <f>SUM(G22:G27)</f>
        <v>50000</v>
      </c>
      <c r="H46" s="5">
        <f>SUM(H22:H27)</f>
        <v>17000</v>
      </c>
      <c r="I46" s="5">
        <f>SUM(I22:I27)</f>
        <v>33000</v>
      </c>
      <c r="J46" s="5">
        <f>SUM(J22:J27)</f>
        <v>0</v>
      </c>
      <c r="K46" s="13" t="s">
        <v>147</v>
      </c>
      <c r="L46" s="12" t="s">
        <v>102</v>
      </c>
      <c r="M46" s="10" t="e">
        <f>(+G17+#REF!)/$B$3</f>
        <v>#REF!</v>
      </c>
      <c r="N46" s="10" t="e">
        <f t="shared" si="24"/>
        <v>#REF!</v>
      </c>
      <c r="P46" s="21"/>
      <c r="Q46" s="22"/>
      <c r="R46" s="21"/>
    </row>
    <row r="47" spans="1:18" x14ac:dyDescent="0.4">
      <c r="B47" s="1" t="s">
        <v>51</v>
      </c>
      <c r="C47" s="1"/>
      <c r="D47" s="1"/>
      <c r="E47" s="1"/>
      <c r="F47" s="1"/>
      <c r="G47" s="5">
        <f>SUM(G30:G30)</f>
        <v>1000</v>
      </c>
      <c r="H47" s="5">
        <f>SUM(H30:H30)</f>
        <v>0</v>
      </c>
      <c r="I47" s="36">
        <f>SUM(G47-H47)</f>
        <v>1000</v>
      </c>
      <c r="K47" s="13" t="s">
        <v>150</v>
      </c>
      <c r="L47" s="12" t="s">
        <v>101</v>
      </c>
      <c r="M47" s="10">
        <f>G47/$B$3</f>
        <v>90.909090909090907</v>
      </c>
      <c r="N47" s="10">
        <f t="shared" si="24"/>
        <v>1000</v>
      </c>
      <c r="P47" s="21"/>
      <c r="Q47" s="22"/>
      <c r="R47" s="21"/>
    </row>
    <row r="48" spans="1:18" x14ac:dyDescent="0.4">
      <c r="B48" s="1" t="s">
        <v>53</v>
      </c>
      <c r="C48" s="1"/>
      <c r="D48" s="1"/>
      <c r="E48" s="1"/>
      <c r="F48" s="1"/>
      <c r="G48" s="5">
        <f>SUM(G33)</f>
        <v>4400</v>
      </c>
      <c r="H48" s="5">
        <f>SUM(H33)</f>
        <v>3520</v>
      </c>
      <c r="I48" s="36">
        <f>SUM(G48-H48)</f>
        <v>880</v>
      </c>
      <c r="K48" s="13" t="s">
        <v>147</v>
      </c>
      <c r="L48" s="32" t="s">
        <v>115</v>
      </c>
      <c r="M48" s="10">
        <f>G48/$B$3</f>
        <v>400</v>
      </c>
      <c r="N48" s="10">
        <f t="shared" si="24"/>
        <v>4400</v>
      </c>
      <c r="P48" s="21"/>
      <c r="Q48" s="22"/>
      <c r="R48" s="21"/>
    </row>
    <row r="49" spans="2:18" x14ac:dyDescent="0.4">
      <c r="B49" s="23" t="s">
        <v>156</v>
      </c>
      <c r="C49" s="1"/>
      <c r="D49" s="1"/>
      <c r="E49" s="1"/>
      <c r="F49" s="1"/>
      <c r="G49" s="5">
        <f>SUM(G34:G35)</f>
        <v>2050</v>
      </c>
      <c r="H49" s="5">
        <f>SUM(H34:H35)</f>
        <v>2050</v>
      </c>
      <c r="I49" s="36">
        <f>SUM(G49-H49)</f>
        <v>0</v>
      </c>
      <c r="K49" s="54" t="s">
        <v>151</v>
      </c>
      <c r="L49" s="32"/>
      <c r="M49" s="10"/>
      <c r="N49" s="10"/>
      <c r="P49" s="21"/>
      <c r="Q49" s="22"/>
      <c r="R49" s="21"/>
    </row>
    <row r="50" spans="2:18" ht="21" x14ac:dyDescent="0.45">
      <c r="B50" s="50" t="s">
        <v>146</v>
      </c>
      <c r="C50" s="50"/>
      <c r="D50" s="50"/>
      <c r="E50" s="50"/>
      <c r="F50" s="50"/>
      <c r="G50" s="51">
        <f>SUM(G44:G49)</f>
        <v>73800</v>
      </c>
      <c r="H50" s="51">
        <f>SUM(H44:H48)</f>
        <v>34168</v>
      </c>
      <c r="I50" s="52">
        <f>G50-H50</f>
        <v>39632</v>
      </c>
      <c r="J50" s="53"/>
      <c r="L50" s="46"/>
      <c r="M50" s="47"/>
      <c r="N50" s="21"/>
      <c r="P50" s="21"/>
      <c r="Q50" s="21"/>
      <c r="R50" s="21"/>
    </row>
    <row r="51" spans="2:18" x14ac:dyDescent="0.4">
      <c r="B51" s="1"/>
      <c r="C51" s="1"/>
      <c r="D51" s="1"/>
      <c r="E51" s="1"/>
      <c r="F51" s="1"/>
      <c r="G51" s="1"/>
      <c r="H51" s="1"/>
      <c r="I51" s="1"/>
    </row>
    <row r="52" spans="2:18" ht="21" x14ac:dyDescent="0.45">
      <c r="B52" s="37" t="s">
        <v>152</v>
      </c>
      <c r="C52" s="1"/>
      <c r="D52" s="1"/>
      <c r="E52" s="1"/>
      <c r="F52" s="1"/>
      <c r="G52" s="42">
        <f>SUM(G45:G48)</f>
        <v>64600</v>
      </c>
      <c r="H52" s="42">
        <f>SUM(H45:H48)</f>
        <v>28448</v>
      </c>
      <c r="I52" s="14">
        <f>SUM(G52-H52)</f>
        <v>36152</v>
      </c>
      <c r="L52" s="19" t="s">
        <v>108</v>
      </c>
      <c r="M52" s="18" t="e">
        <f>#REF!</f>
        <v>#REF!</v>
      </c>
      <c r="N52" s="18" t="e">
        <f>M52*#REF!</f>
        <v>#REF!</v>
      </c>
      <c r="P52" s="21"/>
      <c r="Q52" s="21"/>
      <c r="R52" s="21"/>
    </row>
    <row r="53" spans="2:18" ht="21" x14ac:dyDescent="0.45">
      <c r="B53" s="43" t="s">
        <v>149</v>
      </c>
      <c r="C53" s="43"/>
      <c r="D53" s="43"/>
      <c r="E53" s="43"/>
      <c r="F53" s="43"/>
      <c r="G53" s="44">
        <f>SUM(G44,G49)</f>
        <v>9200</v>
      </c>
      <c r="H53" s="44">
        <f>SUM(H44,H49)</f>
        <v>7770</v>
      </c>
      <c r="I53" s="45">
        <f>SUM(G53-H53)</f>
        <v>1430</v>
      </c>
      <c r="L53" s="46"/>
      <c r="M53" s="47"/>
      <c r="N53" s="21"/>
      <c r="P53" s="21"/>
      <c r="Q53" s="21"/>
      <c r="R53" s="21"/>
    </row>
    <row r="54" spans="2:18" x14ac:dyDescent="0.4">
      <c r="B54" s="1"/>
      <c r="C54" s="1"/>
      <c r="D54" s="1"/>
      <c r="E54" s="1"/>
      <c r="F54" s="1"/>
      <c r="G54" s="36">
        <f>SUM(G52:G53)</f>
        <v>73800</v>
      </c>
      <c r="H54" s="1"/>
      <c r="I54" s="1"/>
    </row>
    <row r="55" spans="2:18" x14ac:dyDescent="0.4">
      <c r="B55" s="1"/>
      <c r="C55" s="1"/>
      <c r="D55" s="1"/>
      <c r="E55" s="1"/>
      <c r="F55" s="1"/>
      <c r="G55" s="1"/>
      <c r="H55" s="1"/>
      <c r="I55" s="1"/>
    </row>
    <row r="56" spans="2:18" x14ac:dyDescent="0.4">
      <c r="B56" s="1"/>
      <c r="C56" s="1"/>
      <c r="D56" s="1"/>
      <c r="E56" s="1"/>
      <c r="F56" s="1"/>
      <c r="G56" s="1"/>
      <c r="H56" s="1"/>
      <c r="I56" s="1"/>
    </row>
    <row r="57" spans="2:18" x14ac:dyDescent="0.4">
      <c r="B57" s="1"/>
      <c r="C57" s="1"/>
      <c r="D57" s="1"/>
      <c r="E57" s="1"/>
      <c r="F57" s="1"/>
      <c r="G57" s="1"/>
      <c r="H57" s="1"/>
      <c r="I57" s="1"/>
    </row>
    <row r="58" spans="2:18" x14ac:dyDescent="0.4">
      <c r="B58" s="1"/>
      <c r="C58" s="1"/>
      <c r="D58" s="1"/>
      <c r="E58" s="1"/>
      <c r="F58" s="1"/>
      <c r="G58" s="1"/>
      <c r="H58" s="1"/>
      <c r="I58" s="1"/>
    </row>
    <row r="59" spans="2:18" x14ac:dyDescent="0.4">
      <c r="B59" s="1"/>
      <c r="C59" s="1"/>
      <c r="D59" s="1"/>
      <c r="E59" s="1"/>
      <c r="F59" s="1"/>
      <c r="G59" s="1"/>
      <c r="H59" s="1"/>
      <c r="I59" s="1"/>
    </row>
    <row r="60" spans="2:18" x14ac:dyDescent="0.4">
      <c r="B60" s="1"/>
      <c r="C60" s="1"/>
      <c r="D60" s="1"/>
      <c r="E60" s="1"/>
      <c r="F60" s="1"/>
      <c r="G60" s="1"/>
      <c r="H60" s="1"/>
      <c r="I60" s="1"/>
    </row>
    <row r="61" spans="2:18" x14ac:dyDescent="0.4">
      <c r="B61" s="1"/>
      <c r="C61" s="1"/>
      <c r="D61" s="1"/>
      <c r="E61" s="1"/>
      <c r="F61" s="1"/>
      <c r="G61" s="1"/>
      <c r="H61" s="1"/>
      <c r="I61" s="1"/>
    </row>
    <row r="62" spans="2:18" x14ac:dyDescent="0.4">
      <c r="B62" s="1"/>
      <c r="C62" s="1"/>
      <c r="D62" s="1"/>
      <c r="E62" s="1"/>
      <c r="F62" s="1"/>
      <c r="G62" s="1"/>
      <c r="H62" s="1"/>
      <c r="I62" s="1"/>
    </row>
    <row r="63" spans="2:18" x14ac:dyDescent="0.4">
      <c r="B63" s="1"/>
      <c r="C63" s="1"/>
      <c r="D63" s="1"/>
      <c r="E63" s="1"/>
      <c r="F63" s="1"/>
      <c r="G63" s="1"/>
      <c r="H63" s="1"/>
      <c r="I63" s="1"/>
    </row>
    <row r="64" spans="2:18" x14ac:dyDescent="0.4">
      <c r="B64" s="1"/>
      <c r="C64" s="1"/>
      <c r="D64" s="1"/>
      <c r="E64" s="1"/>
      <c r="F64" s="1"/>
      <c r="G64" s="1"/>
      <c r="H64" s="1"/>
      <c r="I64" s="1"/>
    </row>
    <row r="65" spans="2:9" x14ac:dyDescent="0.4">
      <c r="B65" s="1"/>
      <c r="C65" s="1"/>
      <c r="D65" s="1"/>
      <c r="E65" s="1"/>
      <c r="F65" s="1"/>
      <c r="G65" s="1"/>
      <c r="H65" s="1"/>
      <c r="I65" s="1"/>
    </row>
    <row r="66" spans="2:9" x14ac:dyDescent="0.4">
      <c r="B66" s="1"/>
      <c r="C66" s="1"/>
      <c r="D66" s="1"/>
      <c r="E66" s="1"/>
      <c r="F66" s="1"/>
      <c r="G66" s="1"/>
      <c r="H66" s="1"/>
      <c r="I66" s="1"/>
    </row>
    <row r="67" spans="2:9" x14ac:dyDescent="0.4">
      <c r="B67" s="1"/>
      <c r="C67" s="1"/>
      <c r="D67" s="1"/>
      <c r="E67" s="1"/>
      <c r="F67" s="1"/>
      <c r="G67" s="1"/>
      <c r="H67" s="1"/>
      <c r="I67" s="1"/>
    </row>
    <row r="68" spans="2:9" x14ac:dyDescent="0.4">
      <c r="B68" s="1"/>
      <c r="C68" s="1"/>
      <c r="D68" s="1"/>
      <c r="E68" s="1"/>
      <c r="F68" s="1"/>
      <c r="G68" s="1"/>
      <c r="H68" s="1"/>
      <c r="I68" s="1"/>
    </row>
    <row r="69" spans="2:9" x14ac:dyDescent="0.4">
      <c r="B69" s="1"/>
      <c r="C69" s="1"/>
      <c r="D69" s="1"/>
      <c r="E69" s="1"/>
      <c r="F69" s="1"/>
      <c r="G69" s="1"/>
      <c r="H69" s="1"/>
      <c r="I69" s="1"/>
    </row>
    <row r="70" spans="2:9" x14ac:dyDescent="0.4">
      <c r="B70" s="1"/>
      <c r="C70" s="1"/>
      <c r="D70" s="1"/>
      <c r="E70" s="1"/>
      <c r="F70" s="1"/>
      <c r="G70" s="1"/>
      <c r="H70" s="1"/>
      <c r="I70" s="1"/>
    </row>
    <row r="71" spans="2:9" x14ac:dyDescent="0.4">
      <c r="B71" s="1"/>
      <c r="C71" s="1"/>
      <c r="D71" s="1"/>
      <c r="E71" s="1"/>
      <c r="F71" s="1"/>
      <c r="G71" s="1"/>
      <c r="H71" s="1"/>
      <c r="I71" s="1"/>
    </row>
    <row r="72" spans="2:9" x14ac:dyDescent="0.4">
      <c r="B72" s="1"/>
      <c r="C72" s="1"/>
      <c r="D72" s="1"/>
      <c r="E72" s="1"/>
      <c r="F72" s="1"/>
      <c r="G72" s="1"/>
      <c r="H72" s="1"/>
      <c r="I72" s="1"/>
    </row>
    <row r="73" spans="2:9" x14ac:dyDescent="0.4">
      <c r="B73" s="1"/>
      <c r="C73" s="1"/>
      <c r="D73" s="1"/>
      <c r="E73" s="1"/>
      <c r="F73" s="1"/>
      <c r="G73" s="1"/>
      <c r="H73" s="1"/>
      <c r="I73" s="1"/>
    </row>
    <row r="74" spans="2:9" x14ac:dyDescent="0.4">
      <c r="B74" s="1"/>
      <c r="C74" s="1"/>
      <c r="D74" s="1"/>
      <c r="E74" s="1"/>
      <c r="F74" s="1"/>
      <c r="G74" s="1"/>
      <c r="H74" s="1"/>
      <c r="I74" s="1"/>
    </row>
    <row r="75" spans="2:9" x14ac:dyDescent="0.4">
      <c r="B75" s="1"/>
      <c r="C75" s="1"/>
      <c r="D75" s="1"/>
      <c r="E75" s="1"/>
      <c r="F75" s="1"/>
      <c r="G75" s="1"/>
      <c r="H75" s="1"/>
      <c r="I75" s="1"/>
    </row>
    <row r="76" spans="2:9" x14ac:dyDescent="0.4">
      <c r="B76" s="1"/>
      <c r="C76" s="1"/>
      <c r="D76" s="1"/>
      <c r="E76" s="1"/>
      <c r="F76" s="1"/>
      <c r="G76" s="1"/>
      <c r="H76" s="1"/>
      <c r="I76" s="1"/>
    </row>
    <row r="77" spans="2:9" x14ac:dyDescent="0.4">
      <c r="B77" s="1"/>
      <c r="C77" s="1"/>
      <c r="D77" s="1"/>
      <c r="E77" s="1"/>
      <c r="F77" s="1"/>
      <c r="G77" s="1"/>
      <c r="H77" s="1"/>
      <c r="I77" s="1"/>
    </row>
    <row r="78" spans="2:9" x14ac:dyDescent="0.4">
      <c r="B78" s="1"/>
      <c r="C78" s="1"/>
      <c r="D78" s="1"/>
      <c r="E78" s="1"/>
      <c r="F78" s="1"/>
      <c r="G78" s="1"/>
      <c r="H78" s="1"/>
      <c r="I78" s="1"/>
    </row>
    <row r="79" spans="2:9" x14ac:dyDescent="0.4">
      <c r="B79" s="1"/>
      <c r="C79" s="1"/>
      <c r="D79" s="1"/>
      <c r="E79" s="1"/>
      <c r="F79" s="1"/>
      <c r="G79" s="1"/>
      <c r="H79" s="1"/>
      <c r="I79" s="1"/>
    </row>
    <row r="80" spans="2:9" x14ac:dyDescent="0.4">
      <c r="B80" s="1"/>
      <c r="C80" s="1"/>
      <c r="D80" s="1"/>
      <c r="E80" s="1"/>
      <c r="F80" s="1"/>
      <c r="G80" s="1"/>
      <c r="H80" s="1"/>
      <c r="I80" s="1"/>
    </row>
    <row r="81" spans="2:9" x14ac:dyDescent="0.4">
      <c r="B81" s="1"/>
      <c r="C81" s="1"/>
      <c r="D81" s="1"/>
      <c r="E81" s="1"/>
      <c r="F81" s="1"/>
      <c r="G81" s="1"/>
      <c r="H81" s="1"/>
      <c r="I81" s="1"/>
    </row>
    <row r="82" spans="2:9" x14ac:dyDescent="0.4">
      <c r="B82" s="1"/>
      <c r="C82" s="1"/>
      <c r="D82" s="1"/>
      <c r="E82" s="1"/>
      <c r="F82" s="1"/>
      <c r="G82" s="1"/>
      <c r="H82" s="1"/>
      <c r="I82" s="1"/>
    </row>
    <row r="83" spans="2:9" x14ac:dyDescent="0.4">
      <c r="B83" s="1"/>
      <c r="C83" s="1"/>
      <c r="D83" s="1"/>
      <c r="E83" s="1"/>
      <c r="F83" s="1"/>
      <c r="G83" s="1"/>
      <c r="H83" s="1"/>
      <c r="I83" s="1"/>
    </row>
    <row r="84" spans="2:9" x14ac:dyDescent="0.4">
      <c r="B84" s="1"/>
      <c r="C84" s="1"/>
      <c r="D84" s="1"/>
      <c r="E84" s="1"/>
      <c r="F84" s="1"/>
      <c r="G84" s="1"/>
      <c r="H84" s="1"/>
      <c r="I84" s="1"/>
    </row>
    <row r="85" spans="2:9" x14ac:dyDescent="0.4">
      <c r="B85" s="1"/>
      <c r="C85" s="1"/>
      <c r="D85" s="1"/>
      <c r="E85" s="1"/>
      <c r="F85" s="1"/>
      <c r="G85" s="1"/>
      <c r="H85" s="1"/>
      <c r="I85" s="1"/>
    </row>
    <row r="86" spans="2:9" x14ac:dyDescent="0.4">
      <c r="B86" s="1"/>
      <c r="C86" s="1"/>
      <c r="D86" s="1"/>
      <c r="E86" s="1"/>
      <c r="F86" s="1"/>
      <c r="G86" s="1"/>
      <c r="H86" s="1"/>
      <c r="I86" s="1"/>
    </row>
    <row r="87" spans="2:9" x14ac:dyDescent="0.4">
      <c r="B87" s="1"/>
      <c r="C87" s="1"/>
      <c r="D87" s="1"/>
      <c r="E87" s="1"/>
      <c r="F87" s="1"/>
      <c r="G87" s="1"/>
      <c r="H87" s="1"/>
      <c r="I87" s="1"/>
    </row>
    <row r="88" spans="2:9" x14ac:dyDescent="0.4">
      <c r="B88" s="1"/>
      <c r="C88" s="1"/>
      <c r="D88" s="1"/>
      <c r="E88" s="1"/>
      <c r="F88" s="1"/>
      <c r="G88" s="1"/>
      <c r="H88" s="1"/>
      <c r="I88" s="1"/>
    </row>
    <row r="89" spans="2:9" x14ac:dyDescent="0.4">
      <c r="B89" s="1"/>
      <c r="C89" s="1"/>
      <c r="D89" s="1"/>
      <c r="E89" s="1"/>
      <c r="F89" s="1"/>
      <c r="G89" s="1"/>
      <c r="H89" s="1"/>
      <c r="I89" s="1"/>
    </row>
    <row r="90" spans="2:9" x14ac:dyDescent="0.4">
      <c r="B90" s="1"/>
      <c r="C90" s="1"/>
      <c r="D90" s="1"/>
      <c r="E90" s="1"/>
      <c r="F90" s="1"/>
      <c r="G90" s="1"/>
      <c r="H90" s="1"/>
      <c r="I90" s="1"/>
    </row>
    <row r="91" spans="2:9" x14ac:dyDescent="0.4">
      <c r="B91" s="1"/>
      <c r="C91" s="1"/>
      <c r="D91" s="1"/>
      <c r="E91" s="1"/>
      <c r="F91" s="1"/>
      <c r="G91" s="1"/>
      <c r="H91" s="1"/>
      <c r="I91" s="1"/>
    </row>
    <row r="92" spans="2:9" x14ac:dyDescent="0.4">
      <c r="B92" s="1"/>
      <c r="C92" s="1"/>
      <c r="D92" s="1"/>
      <c r="E92" s="1"/>
      <c r="F92" s="1"/>
      <c r="G92" s="1"/>
      <c r="H92" s="1"/>
      <c r="I92" s="1"/>
    </row>
    <row r="93" spans="2:9" x14ac:dyDescent="0.4">
      <c r="B93" s="1"/>
      <c r="C93" s="1"/>
      <c r="D93" s="1"/>
      <c r="E93" s="1"/>
      <c r="F93" s="1"/>
      <c r="G93" s="1"/>
      <c r="H93" s="1"/>
      <c r="I93" s="1"/>
    </row>
    <row r="94" spans="2:9" x14ac:dyDescent="0.4">
      <c r="B94" s="1"/>
      <c r="C94" s="1"/>
      <c r="D94" s="1"/>
      <c r="E94" s="1"/>
      <c r="F94" s="1"/>
      <c r="G94" s="1"/>
      <c r="H94" s="1"/>
      <c r="I94" s="1"/>
    </row>
    <row r="95" spans="2:9" x14ac:dyDescent="0.4">
      <c r="B95" s="1"/>
      <c r="C95" s="1"/>
      <c r="D95" s="1"/>
      <c r="E95" s="1"/>
      <c r="F95" s="1"/>
      <c r="G95" s="1"/>
      <c r="H95" s="1"/>
      <c r="I95" s="1"/>
    </row>
    <row r="96" spans="2:9" x14ac:dyDescent="0.4">
      <c r="B96" s="1"/>
      <c r="C96" s="1"/>
      <c r="D96" s="1"/>
      <c r="E96" s="1"/>
      <c r="F96" s="1"/>
      <c r="G96" s="1"/>
      <c r="H96" s="1"/>
      <c r="I96" s="1"/>
    </row>
    <row r="97" spans="2:9" x14ac:dyDescent="0.4">
      <c r="B97" s="1"/>
      <c r="C97" s="1"/>
      <c r="D97" s="1"/>
      <c r="E97" s="1"/>
      <c r="F97" s="1"/>
      <c r="G97" s="1"/>
      <c r="H97" s="1"/>
      <c r="I97" s="1"/>
    </row>
    <row r="98" spans="2:9" x14ac:dyDescent="0.4">
      <c r="B98" s="1"/>
      <c r="C98" s="1"/>
      <c r="D98" s="1"/>
      <c r="E98" s="1"/>
      <c r="F98" s="1"/>
      <c r="G98" s="1"/>
      <c r="H98" s="1"/>
      <c r="I98" s="1"/>
    </row>
    <row r="99" spans="2:9" x14ac:dyDescent="0.4">
      <c r="B99" s="1"/>
      <c r="C99" s="1"/>
      <c r="D99" s="1"/>
      <c r="E99" s="1"/>
      <c r="F99" s="1"/>
      <c r="G99" s="1"/>
      <c r="H99" s="1"/>
      <c r="I99" s="1"/>
    </row>
    <row r="100" spans="2:9" x14ac:dyDescent="0.4">
      <c r="B100" s="1"/>
      <c r="C100" s="1"/>
      <c r="D100" s="1"/>
      <c r="E100" s="1"/>
      <c r="F100" s="1"/>
      <c r="G100" s="1"/>
      <c r="H100" s="1"/>
      <c r="I100" s="1"/>
    </row>
    <row r="101" spans="2:9" x14ac:dyDescent="0.4">
      <c r="B101" s="1"/>
      <c r="C101" s="1"/>
      <c r="D101" s="1"/>
      <c r="E101" s="1"/>
      <c r="F101" s="1"/>
      <c r="G101" s="1"/>
      <c r="H101" s="1"/>
      <c r="I101" s="1"/>
    </row>
    <row r="102" spans="2:9" x14ac:dyDescent="0.4">
      <c r="B102" s="1"/>
      <c r="C102" s="1"/>
      <c r="D102" s="1"/>
      <c r="E102" s="1"/>
      <c r="F102" s="1"/>
      <c r="G102" s="1"/>
      <c r="H102" s="1"/>
      <c r="I102" s="1"/>
    </row>
    <row r="103" spans="2:9" x14ac:dyDescent="0.4">
      <c r="B103" s="1"/>
      <c r="C103" s="1"/>
      <c r="D103" s="1"/>
      <c r="E103" s="1"/>
      <c r="F103" s="1"/>
      <c r="G103" s="1"/>
      <c r="H103" s="1"/>
      <c r="I103" s="1"/>
    </row>
    <row r="104" spans="2:9" x14ac:dyDescent="0.4">
      <c r="B104" s="1"/>
      <c r="C104" s="1"/>
      <c r="D104" s="1"/>
      <c r="E104" s="1"/>
      <c r="F104" s="1"/>
      <c r="G104" s="1"/>
      <c r="H104" s="1"/>
      <c r="I104" s="1"/>
    </row>
    <row r="105" spans="2:9" x14ac:dyDescent="0.4">
      <c r="B105" s="1"/>
      <c r="C105" s="1"/>
      <c r="D105" s="1"/>
      <c r="E105" s="1"/>
      <c r="F105" s="1"/>
      <c r="G105" s="1"/>
      <c r="H105" s="1"/>
      <c r="I105" s="1"/>
    </row>
    <row r="106" spans="2:9" x14ac:dyDescent="0.4">
      <c r="B106" s="1"/>
      <c r="C106" s="1"/>
      <c r="D106" s="1"/>
      <c r="E106" s="1"/>
      <c r="F106" s="1"/>
      <c r="G106" s="1"/>
      <c r="H106" s="1"/>
      <c r="I106" s="1"/>
    </row>
    <row r="107" spans="2:9" x14ac:dyDescent="0.4">
      <c r="B107" s="1"/>
      <c r="C107" s="1"/>
      <c r="D107" s="1"/>
      <c r="E107" s="1"/>
      <c r="F107" s="1"/>
      <c r="G107" s="1"/>
      <c r="H107" s="1"/>
      <c r="I107" s="1"/>
    </row>
    <row r="108" spans="2:9" x14ac:dyDescent="0.4">
      <c r="B108" s="1"/>
      <c r="C108" s="1"/>
      <c r="D108" s="1"/>
      <c r="E108" s="1"/>
      <c r="F108" s="1"/>
      <c r="G108" s="1"/>
      <c r="H108" s="1"/>
      <c r="I108" s="1"/>
    </row>
    <row r="109" spans="2:9" x14ac:dyDescent="0.4">
      <c r="B109" s="1"/>
      <c r="C109" s="1"/>
      <c r="D109" s="1"/>
      <c r="E109" s="1"/>
      <c r="F109" s="1"/>
      <c r="G109" s="1"/>
      <c r="H109" s="1"/>
      <c r="I109" s="1"/>
    </row>
    <row r="110" spans="2:9" x14ac:dyDescent="0.4">
      <c r="B110" s="1"/>
      <c r="C110" s="1"/>
      <c r="D110" s="1"/>
      <c r="E110" s="1"/>
      <c r="F110" s="1"/>
      <c r="G110" s="1"/>
      <c r="H110" s="1"/>
      <c r="I110" s="1"/>
    </row>
    <row r="111" spans="2:9" x14ac:dyDescent="0.4">
      <c r="B111" s="1"/>
      <c r="C111" s="1"/>
      <c r="D111" s="1"/>
      <c r="E111" s="1"/>
      <c r="F111" s="1"/>
      <c r="G111" s="1"/>
      <c r="H111" s="1"/>
      <c r="I111" s="1"/>
    </row>
    <row r="112" spans="2:9" x14ac:dyDescent="0.4">
      <c r="B112" s="1"/>
      <c r="C112" s="1"/>
      <c r="D112" s="1"/>
      <c r="E112" s="1"/>
      <c r="F112" s="1"/>
      <c r="G112" s="1"/>
      <c r="H112" s="1"/>
      <c r="I112" s="1"/>
    </row>
    <row r="113" spans="2:9" x14ac:dyDescent="0.4">
      <c r="B113" s="1"/>
      <c r="C113" s="1"/>
      <c r="D113" s="1"/>
      <c r="E113" s="1"/>
      <c r="F113" s="1"/>
      <c r="G113" s="1"/>
      <c r="H113" s="1"/>
      <c r="I113" s="1"/>
    </row>
    <row r="114" spans="2:9" x14ac:dyDescent="0.4">
      <c r="B114" s="1"/>
      <c r="C114" s="1"/>
      <c r="D114" s="1"/>
      <c r="E114" s="1"/>
      <c r="F114" s="1"/>
      <c r="G114" s="1"/>
      <c r="H114" s="1"/>
      <c r="I114" s="1"/>
    </row>
    <row r="115" spans="2:9" x14ac:dyDescent="0.4">
      <c r="B115" s="1"/>
      <c r="C115" s="1"/>
      <c r="D115" s="1"/>
      <c r="E115" s="1"/>
      <c r="F115" s="1"/>
      <c r="G115" s="1"/>
      <c r="H115" s="1"/>
      <c r="I115" s="1"/>
    </row>
    <row r="116" spans="2:9" x14ac:dyDescent="0.4">
      <c r="B116" s="1"/>
      <c r="C116" s="1"/>
      <c r="D116" s="1"/>
      <c r="E116" s="1"/>
      <c r="F116" s="1"/>
      <c r="G116" s="1"/>
      <c r="H116" s="1"/>
      <c r="I116" s="1"/>
    </row>
    <row r="117" spans="2:9" x14ac:dyDescent="0.4">
      <c r="B117" s="1"/>
      <c r="C117" s="1"/>
      <c r="D117" s="1"/>
      <c r="E117" s="1"/>
      <c r="F117" s="1"/>
      <c r="G117" s="1"/>
      <c r="H117" s="1"/>
      <c r="I117" s="1"/>
    </row>
    <row r="118" spans="2:9" x14ac:dyDescent="0.4">
      <c r="B118" s="1"/>
      <c r="C118" s="1"/>
      <c r="D118" s="1"/>
      <c r="E118" s="1"/>
      <c r="F118" s="1"/>
      <c r="G118" s="1"/>
      <c r="H118" s="1"/>
      <c r="I118" s="1"/>
    </row>
    <row r="119" spans="2:9" x14ac:dyDescent="0.4">
      <c r="B119" s="1"/>
      <c r="C119" s="1"/>
      <c r="D119" s="1"/>
      <c r="E119" s="1"/>
      <c r="F119" s="1"/>
      <c r="G119" s="1"/>
      <c r="H119" s="1"/>
      <c r="I119" s="1"/>
    </row>
    <row r="120" spans="2:9" x14ac:dyDescent="0.4">
      <c r="B120" s="1"/>
      <c r="C120" s="1"/>
      <c r="D120" s="1"/>
      <c r="E120" s="1"/>
      <c r="F120" s="1"/>
      <c r="G120" s="1"/>
      <c r="H120" s="1"/>
      <c r="I120" s="1"/>
    </row>
    <row r="121" spans="2:9" x14ac:dyDescent="0.4">
      <c r="B121" s="1"/>
      <c r="C121" s="1"/>
      <c r="D121" s="1"/>
      <c r="E121" s="1"/>
      <c r="F121" s="1"/>
      <c r="G121" s="1"/>
      <c r="H121" s="1"/>
      <c r="I121" s="1"/>
    </row>
    <row r="122" spans="2:9" x14ac:dyDescent="0.4">
      <c r="B122" s="1"/>
      <c r="C122" s="1"/>
      <c r="D122" s="1"/>
      <c r="E122" s="1"/>
      <c r="F122" s="1"/>
      <c r="G122" s="1"/>
      <c r="H122" s="1"/>
      <c r="I122" s="1"/>
    </row>
    <row r="123" spans="2:9" x14ac:dyDescent="0.4">
      <c r="B123" s="1"/>
      <c r="C123" s="1"/>
      <c r="D123" s="1"/>
      <c r="E123" s="1"/>
      <c r="F123" s="1"/>
      <c r="G123" s="1"/>
      <c r="H123" s="1"/>
      <c r="I123" s="1"/>
    </row>
    <row r="124" spans="2:9" x14ac:dyDescent="0.4">
      <c r="B124" s="1"/>
      <c r="C124" s="1"/>
      <c r="D124" s="1"/>
      <c r="E124" s="1"/>
      <c r="F124" s="1"/>
      <c r="G124" s="1"/>
      <c r="H124" s="1"/>
      <c r="I124" s="1"/>
    </row>
    <row r="125" spans="2:9" x14ac:dyDescent="0.4">
      <c r="B125" s="1"/>
      <c r="C125" s="1"/>
      <c r="D125" s="1"/>
      <c r="E125" s="1"/>
      <c r="F125" s="1"/>
      <c r="G125" s="1"/>
      <c r="H125" s="1"/>
      <c r="I125" s="1"/>
    </row>
    <row r="126" spans="2:9" x14ac:dyDescent="0.4">
      <c r="B126" s="1"/>
      <c r="C126" s="1"/>
      <c r="D126" s="1"/>
      <c r="E126" s="1"/>
      <c r="F126" s="1"/>
      <c r="G126" s="1"/>
      <c r="H126" s="1"/>
      <c r="I126" s="1"/>
    </row>
  </sheetData>
  <mergeCells count="12">
    <mergeCell ref="A38:I38"/>
    <mergeCell ref="A11:I11"/>
    <mergeCell ref="A7:I7"/>
    <mergeCell ref="A9:I9"/>
    <mergeCell ref="A1:I1"/>
    <mergeCell ref="B2:C2"/>
    <mergeCell ref="A5:I5"/>
    <mergeCell ref="A13:I13"/>
    <mergeCell ref="A15:I15"/>
    <mergeCell ref="A20:I20"/>
    <mergeCell ref="A28:I28"/>
    <mergeCell ref="A31:I31"/>
  </mergeCells>
  <pageMargins left="0.31496062992125984" right="0.31496062992125984" top="0.55118110236220474" bottom="0.35433070866141736" header="0.31496062992125984" footer="0.31496062992125984"/>
  <pageSetup paperSize="9" scale="65" orientation="portrait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"/>
  <sheetViews>
    <sheetView workbookViewId="0">
      <selection activeCell="A11" sqref="A11:I11"/>
    </sheetView>
  </sheetViews>
  <sheetFormatPr defaultRowHeight="20.25" x14ac:dyDescent="0.4"/>
  <cols>
    <col min="1" max="1" width="41.140625" customWidth="1"/>
    <col min="2" max="2" width="21.7109375" customWidth="1"/>
    <col min="3" max="3" width="7" customWidth="1"/>
    <col min="4" max="4" width="12.85546875" customWidth="1"/>
    <col min="5" max="5" width="17.5703125" customWidth="1"/>
    <col min="6" max="6" width="4.42578125" customWidth="1"/>
    <col min="7" max="7" width="11.7109375" customWidth="1"/>
    <col min="10" max="10" width="1.140625" customWidth="1"/>
    <col min="11" max="11" width="9.140625" style="13"/>
    <col min="12" max="12" width="27.85546875" bestFit="1" customWidth="1"/>
    <col min="13" max="13" width="15.28515625" bestFit="1" customWidth="1"/>
    <col min="14" max="14" width="11.85546875" bestFit="1" customWidth="1"/>
    <col min="17" max="17" width="10" bestFit="1" customWidth="1"/>
  </cols>
  <sheetData>
    <row r="1" spans="1:11" ht="21" x14ac:dyDescent="0.4">
      <c r="A1" s="57" t="s">
        <v>0</v>
      </c>
      <c r="B1" s="58"/>
      <c r="C1" s="58"/>
      <c r="D1" s="58"/>
      <c r="E1" s="58"/>
      <c r="F1" s="58"/>
      <c r="G1" s="58"/>
      <c r="H1" s="58"/>
      <c r="I1" s="58"/>
    </row>
    <row r="2" spans="1:11" x14ac:dyDescent="0.4">
      <c r="A2" t="s">
        <v>1</v>
      </c>
      <c r="B2" s="23" t="s">
        <v>110</v>
      </c>
      <c r="C2" s="1"/>
      <c r="D2" s="1" t="s">
        <v>2</v>
      </c>
      <c r="E2" s="23" t="s">
        <v>116</v>
      </c>
      <c r="F2" s="1"/>
      <c r="G2" s="1"/>
      <c r="H2" s="1"/>
      <c r="I2" s="1"/>
    </row>
    <row r="3" spans="1:11" x14ac:dyDescent="0.4">
      <c r="A3" t="s">
        <v>3</v>
      </c>
      <c r="B3" s="1">
        <v>11</v>
      </c>
      <c r="C3" s="1" t="s">
        <v>4</v>
      </c>
      <c r="D3" s="1" t="s">
        <v>5</v>
      </c>
      <c r="E3" s="1"/>
      <c r="F3" s="1"/>
      <c r="G3" s="1"/>
      <c r="H3" s="1"/>
      <c r="I3" s="1"/>
    </row>
    <row r="4" spans="1:11" x14ac:dyDescent="0.4">
      <c r="A4" t="s">
        <v>6</v>
      </c>
      <c r="B4" s="23" t="s">
        <v>117</v>
      </c>
      <c r="C4" s="1"/>
      <c r="D4" s="1" t="s">
        <v>7</v>
      </c>
      <c r="E4" s="8">
        <v>2</v>
      </c>
      <c r="F4" s="1" t="s">
        <v>8</v>
      </c>
      <c r="G4" s="1"/>
      <c r="H4" s="1"/>
      <c r="I4" s="1"/>
    </row>
    <row r="5" spans="1:11" ht="2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</row>
    <row r="6" spans="1:11" ht="21" x14ac:dyDescent="0.45">
      <c r="A6" s="2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2"/>
    </row>
    <row r="7" spans="1:11" ht="21" x14ac:dyDescent="0.4">
      <c r="A7" s="59" t="s">
        <v>19</v>
      </c>
      <c r="B7" s="58"/>
      <c r="C7" s="58"/>
      <c r="D7" s="58"/>
      <c r="E7" s="58"/>
      <c r="F7" s="58"/>
      <c r="G7" s="58"/>
      <c r="H7" s="58"/>
      <c r="I7" s="58"/>
    </row>
    <row r="8" spans="1:11" x14ac:dyDescent="0.4">
      <c r="A8" t="s">
        <v>93</v>
      </c>
      <c r="B8" s="5">
        <v>2800</v>
      </c>
      <c r="C8" s="5">
        <f>800+250</f>
        <v>1050</v>
      </c>
      <c r="D8" s="4"/>
      <c r="E8" s="1" t="s">
        <v>20</v>
      </c>
      <c r="F8" s="4"/>
      <c r="G8" s="5">
        <f>B8*D8*F8</f>
        <v>0</v>
      </c>
      <c r="H8" s="5">
        <f>C8*D8*F8</f>
        <v>0</v>
      </c>
      <c r="I8" s="5">
        <f>G8-H8</f>
        <v>0</v>
      </c>
    </row>
    <row r="9" spans="1:11" x14ac:dyDescent="0.4">
      <c r="A9" t="s">
        <v>93</v>
      </c>
      <c r="B9" s="5">
        <v>2800</v>
      </c>
      <c r="C9" s="5">
        <v>1050</v>
      </c>
      <c r="D9" s="4"/>
      <c r="E9" s="1" t="s">
        <v>20</v>
      </c>
      <c r="F9" s="4"/>
      <c r="G9" s="5">
        <f>B9*D9*F9</f>
        <v>0</v>
      </c>
      <c r="H9" s="5">
        <f>C9*D9*F9</f>
        <v>0</v>
      </c>
      <c r="I9" s="5">
        <f>G9-H9</f>
        <v>0</v>
      </c>
    </row>
    <row r="10" spans="1:11" x14ac:dyDescent="0.4">
      <c r="A10" t="s">
        <v>93</v>
      </c>
      <c r="B10" s="5">
        <v>2800</v>
      </c>
      <c r="C10" s="5">
        <v>1050</v>
      </c>
      <c r="D10" s="4"/>
      <c r="E10" s="1" t="s">
        <v>20</v>
      </c>
      <c r="F10" s="4"/>
      <c r="G10" s="5">
        <f>B10*D10*F10</f>
        <v>0</v>
      </c>
      <c r="H10" s="5">
        <f>C10*D10*F10</f>
        <v>0</v>
      </c>
      <c r="I10" s="5">
        <f>G10-H10</f>
        <v>0</v>
      </c>
    </row>
    <row r="11" spans="1:11" ht="21" x14ac:dyDescent="0.4">
      <c r="A11" s="59" t="s">
        <v>22</v>
      </c>
      <c r="B11" s="58"/>
      <c r="C11" s="58"/>
      <c r="D11" s="58"/>
      <c r="E11" s="58"/>
      <c r="F11" s="58"/>
      <c r="G11" s="58"/>
      <c r="H11" s="58"/>
      <c r="I11" s="58"/>
    </row>
    <row r="12" spans="1:11" x14ac:dyDescent="0.4">
      <c r="A12" t="s">
        <v>23</v>
      </c>
      <c r="B12" s="5">
        <v>1100</v>
      </c>
      <c r="C12" s="4">
        <v>470</v>
      </c>
      <c r="D12" s="4"/>
      <c r="E12" s="1" t="s">
        <v>20</v>
      </c>
      <c r="F12" s="4"/>
      <c r="G12" s="5">
        <f>B12*D12*F12</f>
        <v>0</v>
      </c>
      <c r="H12" s="5">
        <f>C12*D12*F12</f>
        <v>0</v>
      </c>
      <c r="I12" s="5">
        <f>G12-H12</f>
        <v>0</v>
      </c>
    </row>
    <row r="13" spans="1:11" ht="21" x14ac:dyDescent="0.4">
      <c r="A13" s="57" t="s">
        <v>24</v>
      </c>
      <c r="B13" s="58"/>
      <c r="C13" s="58"/>
      <c r="D13" s="58"/>
      <c r="E13" s="58"/>
      <c r="F13" s="58"/>
      <c r="G13" s="58"/>
      <c r="H13" s="58"/>
      <c r="I13" s="58"/>
    </row>
    <row r="14" spans="1:11" ht="21" x14ac:dyDescent="0.45">
      <c r="A14" s="2" t="s">
        <v>10</v>
      </c>
      <c r="B14" s="3" t="s">
        <v>11</v>
      </c>
      <c r="C14" s="3" t="s">
        <v>12</v>
      </c>
      <c r="D14" s="3" t="s">
        <v>13</v>
      </c>
      <c r="E14" s="3" t="s">
        <v>14</v>
      </c>
      <c r="F14" s="3"/>
      <c r="G14" s="3" t="s">
        <v>16</v>
      </c>
      <c r="H14" s="3" t="s">
        <v>17</v>
      </c>
      <c r="I14" s="3" t="s">
        <v>18</v>
      </c>
      <c r="J14" s="2"/>
    </row>
    <row r="15" spans="1:11" ht="21" x14ac:dyDescent="0.4">
      <c r="A15" s="59" t="s">
        <v>111</v>
      </c>
      <c r="B15" s="58"/>
      <c r="C15" s="58"/>
      <c r="D15" s="58"/>
      <c r="E15" s="58"/>
      <c r="F15" s="58"/>
      <c r="G15" s="58"/>
      <c r="H15" s="58"/>
      <c r="I15" s="58"/>
    </row>
    <row r="16" spans="1:11" x14ac:dyDescent="0.4">
      <c r="A16" t="s">
        <v>25</v>
      </c>
      <c r="B16" s="4">
        <v>120</v>
      </c>
      <c r="C16" s="4">
        <v>120</v>
      </c>
      <c r="D16" s="4">
        <v>11</v>
      </c>
      <c r="E16" s="1" t="s">
        <v>26</v>
      </c>
      <c r="F16" s="4">
        <v>2</v>
      </c>
      <c r="G16" s="5">
        <f>B16*D16*F16</f>
        <v>2640</v>
      </c>
      <c r="H16" s="5">
        <f>C16*D16*F16</f>
        <v>2640</v>
      </c>
      <c r="I16" s="5">
        <f>G16-H16</f>
        <v>0</v>
      </c>
      <c r="K16" s="13" t="s">
        <v>124</v>
      </c>
    </row>
    <row r="17" spans="1:11" ht="21" x14ac:dyDescent="0.4">
      <c r="A17" s="59" t="s">
        <v>27</v>
      </c>
      <c r="B17" s="58"/>
      <c r="C17" s="58"/>
      <c r="D17" s="58"/>
      <c r="E17" s="58"/>
      <c r="F17" s="58"/>
      <c r="G17" s="58"/>
      <c r="H17" s="58"/>
      <c r="I17" s="58"/>
    </row>
    <row r="18" spans="1:11" x14ac:dyDescent="0.4">
      <c r="A18" t="s">
        <v>76</v>
      </c>
      <c r="B18" s="5">
        <v>0</v>
      </c>
      <c r="C18" s="5">
        <v>510</v>
      </c>
      <c r="D18" s="4"/>
      <c r="E18" s="1" t="s">
        <v>26</v>
      </c>
      <c r="F18" s="4"/>
      <c r="G18" s="5">
        <f>B18*D18*F18</f>
        <v>0</v>
      </c>
      <c r="H18" s="5">
        <f>C18*D18*F18</f>
        <v>0</v>
      </c>
      <c r="I18" s="5">
        <f>G18-H18</f>
        <v>0</v>
      </c>
    </row>
    <row r="19" spans="1:11" ht="21" x14ac:dyDescent="0.4">
      <c r="A19" s="59" t="s">
        <v>51</v>
      </c>
      <c r="B19" s="58"/>
      <c r="C19" s="58"/>
      <c r="D19" s="58"/>
      <c r="E19" s="58"/>
      <c r="F19" s="58"/>
      <c r="G19" s="58"/>
      <c r="H19" s="58"/>
      <c r="I19" s="58"/>
    </row>
    <row r="20" spans="1:11" x14ac:dyDescent="0.4">
      <c r="A20" t="s">
        <v>25</v>
      </c>
      <c r="B20" s="4">
        <v>120</v>
      </c>
      <c r="C20" s="4">
        <v>120</v>
      </c>
      <c r="D20" s="4"/>
      <c r="E20" s="1" t="s">
        <v>26</v>
      </c>
      <c r="F20" s="4"/>
      <c r="G20" s="5">
        <f>B20*D20*F20</f>
        <v>0</v>
      </c>
      <c r="H20" s="5">
        <f>C20*D20*F20</f>
        <v>0</v>
      </c>
      <c r="I20" s="5">
        <f>G20-H20</f>
        <v>0</v>
      </c>
    </row>
    <row r="21" spans="1:11" ht="21" x14ac:dyDescent="0.4">
      <c r="A21" s="59" t="s">
        <v>94</v>
      </c>
      <c r="B21" s="58"/>
      <c r="C21" s="58"/>
      <c r="D21" s="58"/>
      <c r="E21" s="58"/>
      <c r="F21" s="58"/>
      <c r="G21" s="58"/>
      <c r="H21" s="58"/>
      <c r="I21" s="58"/>
    </row>
    <row r="22" spans="1:11" x14ac:dyDescent="0.4">
      <c r="A22" t="s">
        <v>28</v>
      </c>
      <c r="B22" s="4">
        <v>350</v>
      </c>
      <c r="C22" s="4">
        <v>350</v>
      </c>
      <c r="D22" s="4">
        <v>11</v>
      </c>
      <c r="E22" s="1" t="s">
        <v>26</v>
      </c>
      <c r="F22" s="4">
        <v>1</v>
      </c>
      <c r="G22" s="5">
        <f>B22*D22*F22</f>
        <v>3850</v>
      </c>
      <c r="H22" s="5">
        <f>C22*D22*F22</f>
        <v>3850</v>
      </c>
      <c r="I22" s="5">
        <f>G22-H22</f>
        <v>0</v>
      </c>
      <c r="K22" s="13" t="s">
        <v>118</v>
      </c>
    </row>
    <row r="23" spans="1:11" ht="21" x14ac:dyDescent="0.4">
      <c r="A23" s="59" t="s">
        <v>95</v>
      </c>
      <c r="B23" s="58"/>
      <c r="C23" s="58"/>
      <c r="D23" s="58"/>
      <c r="E23" s="58"/>
      <c r="F23" s="58"/>
      <c r="G23" s="58"/>
      <c r="H23" s="58"/>
      <c r="I23" s="58"/>
    </row>
    <row r="24" spans="1:11" x14ac:dyDescent="0.4">
      <c r="A24" t="s">
        <v>28</v>
      </c>
      <c r="B24" s="4">
        <v>350</v>
      </c>
      <c r="C24" s="4">
        <v>350</v>
      </c>
      <c r="D24" s="4"/>
      <c r="E24" s="1" t="s">
        <v>26</v>
      </c>
      <c r="F24" s="4"/>
      <c r="G24" s="5">
        <f>B24*D24*F24</f>
        <v>0</v>
      </c>
      <c r="H24" s="5">
        <f>C24*D24*F24</f>
        <v>0</v>
      </c>
      <c r="I24" s="5">
        <f>G24-H24</f>
        <v>0</v>
      </c>
    </row>
    <row r="25" spans="1:11" ht="21" x14ac:dyDescent="0.4">
      <c r="A25" s="59" t="s">
        <v>21</v>
      </c>
      <c r="B25" s="58"/>
      <c r="C25" s="58"/>
      <c r="D25" s="58"/>
      <c r="E25" s="58"/>
      <c r="F25" s="58"/>
      <c r="G25" s="58"/>
      <c r="H25" s="58"/>
      <c r="I25" s="58"/>
    </row>
    <row r="26" spans="1:11" x14ac:dyDescent="0.4">
      <c r="A26" t="s">
        <v>29</v>
      </c>
      <c r="B26" s="4">
        <v>250</v>
      </c>
      <c r="C26" s="4">
        <v>250</v>
      </c>
      <c r="D26" s="4"/>
      <c r="E26" s="1" t="s">
        <v>26</v>
      </c>
      <c r="F26" s="4"/>
      <c r="G26" s="5">
        <f>B26*D26*F26</f>
        <v>0</v>
      </c>
      <c r="H26" s="5">
        <f>C26*D26*F26</f>
        <v>0</v>
      </c>
      <c r="I26" s="5">
        <f>G26-H26</f>
        <v>0</v>
      </c>
    </row>
    <row r="27" spans="1:11" ht="21" x14ac:dyDescent="0.4">
      <c r="A27" s="59" t="s">
        <v>22</v>
      </c>
      <c r="B27" s="58"/>
      <c r="C27" s="58"/>
      <c r="D27" s="58"/>
      <c r="E27" s="58"/>
      <c r="F27" s="58"/>
      <c r="G27" s="58"/>
      <c r="H27" s="58"/>
      <c r="I27" s="58"/>
    </row>
    <row r="28" spans="1:11" x14ac:dyDescent="0.4">
      <c r="A28" t="s">
        <v>30</v>
      </c>
      <c r="B28" s="4">
        <v>150</v>
      </c>
      <c r="C28" s="4">
        <v>150</v>
      </c>
      <c r="D28" s="4"/>
      <c r="E28" s="1" t="s">
        <v>26</v>
      </c>
      <c r="F28" s="4"/>
      <c r="G28" s="5">
        <f>B28*D28*F28</f>
        <v>0</v>
      </c>
      <c r="H28" s="5">
        <f>C28*D28*F28</f>
        <v>0</v>
      </c>
      <c r="I28" s="5">
        <f>G28-H28</f>
        <v>0</v>
      </c>
    </row>
    <row r="29" spans="1:11" x14ac:dyDescent="0.4">
      <c r="A29" t="s">
        <v>31</v>
      </c>
      <c r="B29" s="4">
        <v>80</v>
      </c>
      <c r="C29" s="4">
        <v>80</v>
      </c>
      <c r="D29" s="4"/>
      <c r="E29" s="1" t="s">
        <v>26</v>
      </c>
      <c r="F29" s="4"/>
      <c r="G29" s="5">
        <f t="shared" ref="G29:G31" si="0">B29*D29*F29</f>
        <v>0</v>
      </c>
      <c r="H29" s="5">
        <f t="shared" ref="H29:H31" si="1">C29*D29*F29</f>
        <v>0</v>
      </c>
      <c r="I29" s="5">
        <f t="shared" ref="I29:I31" si="2">G29-H29</f>
        <v>0</v>
      </c>
    </row>
    <row r="30" spans="1:11" x14ac:dyDescent="0.4">
      <c r="A30" t="s">
        <v>32</v>
      </c>
      <c r="B30" s="4">
        <v>200</v>
      </c>
      <c r="C30" s="4">
        <v>200</v>
      </c>
      <c r="D30" s="4"/>
      <c r="E30" s="1" t="s">
        <v>26</v>
      </c>
      <c r="F30" s="4"/>
      <c r="G30" s="5">
        <f t="shared" si="0"/>
        <v>0</v>
      </c>
      <c r="H30" s="5">
        <f t="shared" si="1"/>
        <v>0</v>
      </c>
      <c r="I30" s="5">
        <f t="shared" si="2"/>
        <v>0</v>
      </c>
    </row>
    <row r="31" spans="1:11" x14ac:dyDescent="0.4">
      <c r="A31" t="s">
        <v>33</v>
      </c>
      <c r="B31" s="4">
        <v>300</v>
      </c>
      <c r="C31" s="4">
        <v>300</v>
      </c>
      <c r="D31" s="4"/>
      <c r="E31" s="1" t="s">
        <v>26</v>
      </c>
      <c r="F31" s="4"/>
      <c r="G31" s="5">
        <f t="shared" si="0"/>
        <v>0</v>
      </c>
      <c r="H31" s="5">
        <f t="shared" si="1"/>
        <v>0</v>
      </c>
      <c r="I31" s="5">
        <f t="shared" si="2"/>
        <v>0</v>
      </c>
    </row>
    <row r="32" spans="1:11" ht="21" x14ac:dyDescent="0.4">
      <c r="A32" s="59" t="s">
        <v>77</v>
      </c>
      <c r="B32" s="58"/>
      <c r="C32" s="58"/>
      <c r="D32" s="58"/>
      <c r="E32" s="58"/>
      <c r="F32" s="58"/>
      <c r="G32" s="58"/>
      <c r="H32" s="58"/>
      <c r="I32" s="58"/>
    </row>
    <row r="33" spans="1:11" x14ac:dyDescent="0.4">
      <c r="A33" t="s">
        <v>35</v>
      </c>
      <c r="B33" s="4">
        <v>100</v>
      </c>
      <c r="C33" s="4">
        <v>100</v>
      </c>
      <c r="D33" s="4"/>
      <c r="E33" s="1" t="s">
        <v>26</v>
      </c>
      <c r="F33" s="4"/>
      <c r="G33" s="5">
        <f>B33*D33*F33</f>
        <v>0</v>
      </c>
      <c r="H33" s="5">
        <f>C33*D33*F33</f>
        <v>0</v>
      </c>
      <c r="I33" s="5">
        <f>G33-H33</f>
        <v>0</v>
      </c>
    </row>
    <row r="34" spans="1:11" ht="21" x14ac:dyDescent="0.4">
      <c r="A34" s="59" t="s">
        <v>36</v>
      </c>
      <c r="B34" s="58"/>
      <c r="C34" s="58"/>
      <c r="D34" s="58"/>
      <c r="E34" s="58"/>
      <c r="F34" s="58"/>
      <c r="G34" s="58"/>
      <c r="H34" s="58"/>
      <c r="I34" s="58"/>
    </row>
    <row r="35" spans="1:11" x14ac:dyDescent="0.4">
      <c r="A35" t="s">
        <v>78</v>
      </c>
      <c r="B35" s="4">
        <v>100</v>
      </c>
      <c r="C35" s="4">
        <v>100</v>
      </c>
      <c r="D35" s="4"/>
      <c r="E35" s="1" t="s">
        <v>4</v>
      </c>
      <c r="F35" s="4"/>
      <c r="G35" s="5">
        <f>B35*D35*F35</f>
        <v>0</v>
      </c>
      <c r="H35" s="5">
        <f>C35*D35*F35</f>
        <v>0</v>
      </c>
      <c r="I35" s="5">
        <f>G35-H35</f>
        <v>0</v>
      </c>
    </row>
    <row r="36" spans="1:11" x14ac:dyDescent="0.4">
      <c r="A36" t="s">
        <v>79</v>
      </c>
      <c r="B36" s="4">
        <v>150</v>
      </c>
      <c r="C36" s="4">
        <v>150</v>
      </c>
      <c r="D36" s="4"/>
      <c r="E36" s="1" t="s">
        <v>4</v>
      </c>
      <c r="F36" s="4"/>
      <c r="G36" s="5">
        <f>B36*D36*F36</f>
        <v>0</v>
      </c>
      <c r="H36" s="5">
        <f>C36*D36*F36</f>
        <v>0</v>
      </c>
      <c r="I36" s="5">
        <f>G36-H36</f>
        <v>0</v>
      </c>
    </row>
    <row r="37" spans="1:11" ht="21" x14ac:dyDescent="0.4">
      <c r="A37" s="59" t="s">
        <v>37</v>
      </c>
      <c r="B37" s="58"/>
      <c r="C37" s="58"/>
      <c r="D37" s="58"/>
      <c r="E37" s="58"/>
      <c r="F37" s="58"/>
      <c r="G37" s="58"/>
      <c r="H37" s="58"/>
      <c r="I37" s="58"/>
    </row>
    <row r="38" spans="1:11" x14ac:dyDescent="0.4">
      <c r="A38" t="s">
        <v>78</v>
      </c>
      <c r="B38" s="4">
        <v>120</v>
      </c>
      <c r="C38" s="4">
        <v>120</v>
      </c>
      <c r="D38" s="4"/>
      <c r="E38" s="1" t="s">
        <v>4</v>
      </c>
      <c r="F38" s="4"/>
      <c r="G38" s="5">
        <f>B38*D38*F38</f>
        <v>0</v>
      </c>
      <c r="H38" s="5">
        <f>C38*D38*F38</f>
        <v>0</v>
      </c>
      <c r="I38" s="5">
        <f>G38-H38</f>
        <v>0</v>
      </c>
    </row>
    <row r="39" spans="1:11" ht="21" x14ac:dyDescent="0.4">
      <c r="A39" s="59" t="s">
        <v>38</v>
      </c>
      <c r="B39" s="58"/>
      <c r="C39" s="58"/>
      <c r="D39" s="58"/>
      <c r="E39" s="58"/>
      <c r="F39" s="58"/>
      <c r="G39" s="58"/>
      <c r="H39" s="58"/>
      <c r="I39" s="58"/>
    </row>
    <row r="40" spans="1:11" ht="21" x14ac:dyDescent="0.4">
      <c r="A40" s="59" t="s">
        <v>95</v>
      </c>
      <c r="B40" s="58"/>
      <c r="C40" s="58"/>
      <c r="D40" s="58"/>
      <c r="E40" s="58"/>
      <c r="F40" s="58"/>
      <c r="G40" s="58"/>
      <c r="H40" s="58"/>
      <c r="I40" s="58"/>
    </row>
    <row r="41" spans="1:11" x14ac:dyDescent="0.4">
      <c r="A41" t="s">
        <v>28</v>
      </c>
      <c r="B41" s="4">
        <v>350</v>
      </c>
      <c r="C41" s="4">
        <v>350</v>
      </c>
      <c r="D41" s="4">
        <v>11</v>
      </c>
      <c r="E41" s="1" t="s">
        <v>4</v>
      </c>
      <c r="F41" s="4">
        <v>1</v>
      </c>
      <c r="G41" s="5">
        <f>B41*D41*F41</f>
        <v>3850</v>
      </c>
      <c r="H41" s="5">
        <f>C41*D41*F41</f>
        <v>3850</v>
      </c>
      <c r="I41" s="5">
        <f>G41-H41</f>
        <v>0</v>
      </c>
    </row>
    <row r="42" spans="1:11" ht="21" x14ac:dyDescent="0.4">
      <c r="A42" s="57" t="s">
        <v>9</v>
      </c>
      <c r="B42" s="58"/>
      <c r="C42" s="58"/>
      <c r="D42" s="58"/>
      <c r="E42" s="58"/>
      <c r="F42" s="58"/>
      <c r="G42" s="58"/>
      <c r="H42" s="58"/>
      <c r="I42" s="58"/>
    </row>
    <row r="43" spans="1:11" ht="21" x14ac:dyDescent="0.45">
      <c r="A43" s="2" t="s">
        <v>10</v>
      </c>
      <c r="B43" s="3" t="s">
        <v>11</v>
      </c>
      <c r="C43" s="3" t="s">
        <v>12</v>
      </c>
      <c r="D43" s="3" t="s">
        <v>13</v>
      </c>
      <c r="E43" s="3" t="s">
        <v>14</v>
      </c>
      <c r="F43" s="3"/>
      <c r="G43" s="3" t="s">
        <v>16</v>
      </c>
      <c r="H43" s="3" t="s">
        <v>17</v>
      </c>
      <c r="I43" s="3" t="s">
        <v>18</v>
      </c>
      <c r="J43" s="2"/>
    </row>
    <row r="44" spans="1:11" ht="21" x14ac:dyDescent="0.4">
      <c r="A44" s="59" t="s">
        <v>120</v>
      </c>
      <c r="B44" s="58"/>
      <c r="C44" s="58"/>
      <c r="D44" s="58"/>
      <c r="E44" s="58"/>
      <c r="F44" s="58"/>
      <c r="G44" s="58"/>
      <c r="H44" s="58"/>
      <c r="I44" s="58"/>
    </row>
    <row r="45" spans="1:11" x14ac:dyDescent="0.4">
      <c r="A45" t="s">
        <v>121</v>
      </c>
      <c r="B45" s="5">
        <v>2100</v>
      </c>
      <c r="C45" s="5"/>
      <c r="D45" s="4">
        <v>9</v>
      </c>
      <c r="E45" s="1" t="s">
        <v>20</v>
      </c>
      <c r="F45" s="4">
        <v>1</v>
      </c>
      <c r="G45" s="5">
        <f>B45*D45*F45</f>
        <v>18900</v>
      </c>
      <c r="H45" s="5">
        <v>1500</v>
      </c>
      <c r="I45" s="5">
        <f t="shared" ref="I45:I46" si="3">G45-H45</f>
        <v>17400</v>
      </c>
    </row>
    <row r="46" spans="1:11" x14ac:dyDescent="0.4">
      <c r="A46" t="s">
        <v>122</v>
      </c>
      <c r="B46" s="5">
        <v>2350</v>
      </c>
      <c r="C46" s="5"/>
      <c r="D46" s="4">
        <v>2</v>
      </c>
      <c r="E46" s="1" t="s">
        <v>20</v>
      </c>
      <c r="F46" s="4">
        <v>1</v>
      </c>
      <c r="G46" s="5">
        <f>B46*D46*F46</f>
        <v>4700</v>
      </c>
      <c r="H46" s="5">
        <v>1500</v>
      </c>
      <c r="I46" s="5">
        <f t="shared" si="3"/>
        <v>3200</v>
      </c>
    </row>
    <row r="47" spans="1:11" ht="21" x14ac:dyDescent="0.4">
      <c r="A47" s="57" t="s">
        <v>39</v>
      </c>
      <c r="B47" s="58"/>
      <c r="C47" s="58"/>
      <c r="D47" s="58"/>
      <c r="E47" s="58"/>
      <c r="F47" s="58"/>
      <c r="G47" s="58"/>
      <c r="H47" s="58"/>
      <c r="I47" s="58"/>
      <c r="K47" s="13" t="s">
        <v>119</v>
      </c>
    </row>
    <row r="48" spans="1:11" ht="21" x14ac:dyDescent="0.45">
      <c r="A48" s="2" t="s">
        <v>10</v>
      </c>
      <c r="B48" s="3" t="s">
        <v>11</v>
      </c>
      <c r="C48" s="3" t="s">
        <v>12</v>
      </c>
      <c r="D48" s="3" t="s">
        <v>13</v>
      </c>
      <c r="E48" s="3" t="s">
        <v>14</v>
      </c>
      <c r="F48" s="3" t="s">
        <v>8</v>
      </c>
      <c r="G48" s="3" t="s">
        <v>16</v>
      </c>
      <c r="H48" s="3" t="s">
        <v>17</v>
      </c>
      <c r="I48" s="3" t="s">
        <v>18</v>
      </c>
      <c r="J48" s="2"/>
    </row>
    <row r="49" spans="1:11" ht="21" x14ac:dyDescent="0.4">
      <c r="A49" s="59" t="s">
        <v>40</v>
      </c>
      <c r="B49" s="58"/>
      <c r="C49" s="58"/>
      <c r="D49" s="58"/>
      <c r="E49" s="58"/>
      <c r="F49" s="58"/>
      <c r="G49" s="58"/>
      <c r="H49" s="58"/>
      <c r="I49" s="58"/>
    </row>
    <row r="50" spans="1:11" x14ac:dyDescent="0.4">
      <c r="A50" t="s">
        <v>41</v>
      </c>
      <c r="B50" s="5">
        <v>2800</v>
      </c>
      <c r="C50" s="5">
        <v>2664</v>
      </c>
      <c r="D50" s="4">
        <v>2</v>
      </c>
      <c r="E50" s="1" t="s">
        <v>42</v>
      </c>
      <c r="F50" s="4">
        <v>1</v>
      </c>
      <c r="G50" s="5">
        <f>B50*D50*F50</f>
        <v>5600</v>
      </c>
      <c r="H50" s="5">
        <f>C50*D50*F50</f>
        <v>5328</v>
      </c>
      <c r="I50" s="5">
        <f>G50-H50</f>
        <v>272</v>
      </c>
      <c r="K50" s="13" t="s">
        <v>112</v>
      </c>
    </row>
    <row r="51" spans="1:11" x14ac:dyDescent="0.4">
      <c r="A51" t="s">
        <v>41</v>
      </c>
      <c r="B51" s="5">
        <v>1500</v>
      </c>
      <c r="C51" s="5">
        <v>1300</v>
      </c>
      <c r="D51" s="4"/>
      <c r="E51" s="1" t="s">
        <v>42</v>
      </c>
      <c r="F51" s="4"/>
      <c r="G51" s="5">
        <f>B51*D51*F51</f>
        <v>0</v>
      </c>
      <c r="H51" s="5">
        <f>C51*D51*F51</f>
        <v>0</v>
      </c>
      <c r="I51" s="5">
        <f>G51-H51</f>
        <v>0</v>
      </c>
    </row>
    <row r="52" spans="1:11" x14ac:dyDescent="0.4">
      <c r="A52" t="s">
        <v>43</v>
      </c>
      <c r="B52" s="5">
        <v>4500</v>
      </c>
      <c r="C52" s="5">
        <v>2664</v>
      </c>
      <c r="D52" s="4"/>
      <c r="E52" s="1" t="s">
        <v>42</v>
      </c>
      <c r="F52" s="4"/>
      <c r="G52" s="5">
        <f t="shared" ref="G52:G55" si="4">B52*D52*F52</f>
        <v>0</v>
      </c>
      <c r="H52" s="5">
        <f t="shared" ref="H52:H55" si="5">C52*D52*F52</f>
        <v>0</v>
      </c>
      <c r="I52" s="5">
        <f t="shared" ref="I52:I55" si="6">G52-H52</f>
        <v>0</v>
      </c>
    </row>
    <row r="53" spans="1:11" x14ac:dyDescent="0.4">
      <c r="A53" t="s">
        <v>43</v>
      </c>
      <c r="B53" s="5">
        <v>4500</v>
      </c>
      <c r="C53" s="5">
        <v>2664</v>
      </c>
      <c r="D53" s="4"/>
      <c r="E53" s="1" t="s">
        <v>42</v>
      </c>
      <c r="F53" s="4"/>
      <c r="G53" s="5">
        <f t="shared" si="4"/>
        <v>0</v>
      </c>
      <c r="H53" s="5">
        <f t="shared" si="5"/>
        <v>0</v>
      </c>
      <c r="I53" s="5">
        <f t="shared" si="6"/>
        <v>0</v>
      </c>
    </row>
    <row r="54" spans="1:11" x14ac:dyDescent="0.4">
      <c r="A54" t="s">
        <v>44</v>
      </c>
      <c r="B54" s="5">
        <v>2800</v>
      </c>
      <c r="C54" s="5">
        <v>2664</v>
      </c>
      <c r="D54" s="4">
        <v>1</v>
      </c>
      <c r="E54" s="1" t="s">
        <v>42</v>
      </c>
      <c r="F54" s="4">
        <v>1</v>
      </c>
      <c r="G54" s="5">
        <f t="shared" si="4"/>
        <v>2800</v>
      </c>
      <c r="H54" s="5">
        <f t="shared" si="5"/>
        <v>2664</v>
      </c>
      <c r="I54" s="5">
        <f t="shared" si="6"/>
        <v>136</v>
      </c>
      <c r="K54" s="13" t="s">
        <v>96</v>
      </c>
    </row>
    <row r="55" spans="1:11" x14ac:dyDescent="0.4">
      <c r="A55" t="s">
        <v>80</v>
      </c>
      <c r="B55" s="4">
        <v>200</v>
      </c>
      <c r="C55" s="4">
        <v>200</v>
      </c>
      <c r="D55" s="4"/>
      <c r="E55" s="1" t="s">
        <v>42</v>
      </c>
      <c r="F55" s="4"/>
      <c r="G55" s="5">
        <f t="shared" si="4"/>
        <v>0</v>
      </c>
      <c r="H55" s="5">
        <f t="shared" si="5"/>
        <v>0</v>
      </c>
      <c r="I55" s="5">
        <f t="shared" si="6"/>
        <v>0</v>
      </c>
    </row>
    <row r="56" spans="1:11" ht="21" x14ac:dyDescent="0.4">
      <c r="A56" s="57" t="s">
        <v>45</v>
      </c>
      <c r="B56" s="58"/>
      <c r="C56" s="58"/>
      <c r="D56" s="58"/>
      <c r="E56" s="58"/>
      <c r="F56" s="58"/>
      <c r="G56" s="58"/>
      <c r="H56" s="58"/>
      <c r="I56" s="58"/>
    </row>
    <row r="57" spans="1:11" ht="21" x14ac:dyDescent="0.45">
      <c r="A57" s="2" t="s">
        <v>10</v>
      </c>
      <c r="B57" s="3" t="s">
        <v>11</v>
      </c>
      <c r="C57" s="3" t="s">
        <v>12</v>
      </c>
      <c r="D57" s="3" t="s">
        <v>13</v>
      </c>
      <c r="E57" s="3" t="s">
        <v>14</v>
      </c>
      <c r="F57" s="3" t="s">
        <v>8</v>
      </c>
      <c r="G57" s="3" t="s">
        <v>16</v>
      </c>
      <c r="H57" s="3" t="s">
        <v>17</v>
      </c>
      <c r="I57" s="3" t="s">
        <v>18</v>
      </c>
      <c r="J57" s="2"/>
    </row>
    <row r="58" spans="1:11" x14ac:dyDescent="0.4">
      <c r="A58" t="s">
        <v>46</v>
      </c>
      <c r="B58" s="5">
        <v>10000</v>
      </c>
      <c r="C58" s="4">
        <v>0</v>
      </c>
      <c r="D58" s="4"/>
      <c r="E58" s="1" t="s">
        <v>47</v>
      </c>
      <c r="F58" s="4"/>
      <c r="G58" s="5">
        <f t="shared" ref="G58:G68" si="7">B58*D58*F58</f>
        <v>0</v>
      </c>
      <c r="H58" s="5">
        <f t="shared" ref="H58:H68" si="8">C58*D58*F58</f>
        <v>0</v>
      </c>
      <c r="I58" s="5">
        <f t="shared" ref="I58:I68" si="9">G58-H58</f>
        <v>0</v>
      </c>
    </row>
    <row r="59" spans="1:11" x14ac:dyDescent="0.4">
      <c r="A59" t="s">
        <v>50</v>
      </c>
      <c r="B59" s="5">
        <v>5000</v>
      </c>
      <c r="C59" s="4">
        <v>0</v>
      </c>
      <c r="D59" s="4">
        <v>1</v>
      </c>
      <c r="E59" s="1" t="s">
        <v>47</v>
      </c>
      <c r="F59" s="4">
        <v>1</v>
      </c>
      <c r="G59" s="5">
        <f t="shared" si="7"/>
        <v>5000</v>
      </c>
      <c r="H59" s="5">
        <f t="shared" si="8"/>
        <v>0</v>
      </c>
      <c r="I59" s="5">
        <f t="shared" si="9"/>
        <v>5000</v>
      </c>
      <c r="K59" s="13" t="s">
        <v>113</v>
      </c>
    </row>
    <row r="60" spans="1:11" x14ac:dyDescent="0.4">
      <c r="A60" t="s">
        <v>48</v>
      </c>
      <c r="B60" s="5">
        <v>3000</v>
      </c>
      <c r="C60" s="4">
        <v>0</v>
      </c>
      <c r="D60" s="4">
        <v>1</v>
      </c>
      <c r="E60" s="1" t="s">
        <v>47</v>
      </c>
      <c r="F60" s="4">
        <v>1</v>
      </c>
      <c r="G60" s="5">
        <f t="shared" si="7"/>
        <v>3000</v>
      </c>
      <c r="H60" s="5">
        <f t="shared" si="8"/>
        <v>0</v>
      </c>
      <c r="I60" s="5">
        <f t="shared" si="9"/>
        <v>3000</v>
      </c>
    </row>
    <row r="61" spans="1:11" x14ac:dyDescent="0.4">
      <c r="A61" t="s">
        <v>49</v>
      </c>
      <c r="B61" s="4">
        <v>500</v>
      </c>
      <c r="C61" s="4">
        <v>500</v>
      </c>
      <c r="D61" s="4">
        <v>3</v>
      </c>
      <c r="E61" s="1" t="s">
        <v>4</v>
      </c>
      <c r="F61" s="4"/>
      <c r="G61" s="5">
        <f t="shared" si="7"/>
        <v>0</v>
      </c>
      <c r="H61" s="5">
        <f t="shared" si="8"/>
        <v>0</v>
      </c>
      <c r="I61" s="5">
        <f t="shared" si="9"/>
        <v>0</v>
      </c>
    </row>
    <row r="62" spans="1:11" x14ac:dyDescent="0.4">
      <c r="A62" t="s">
        <v>81</v>
      </c>
      <c r="B62" s="4">
        <v>300</v>
      </c>
      <c r="C62" s="4">
        <v>300</v>
      </c>
      <c r="D62" s="4">
        <v>3</v>
      </c>
      <c r="E62" s="1" t="s">
        <v>4</v>
      </c>
      <c r="F62" s="4">
        <v>2</v>
      </c>
      <c r="G62" s="5">
        <f t="shared" si="7"/>
        <v>1800</v>
      </c>
      <c r="H62" s="5">
        <f t="shared" si="8"/>
        <v>1800</v>
      </c>
      <c r="I62" s="5">
        <f t="shared" si="9"/>
        <v>0</v>
      </c>
    </row>
    <row r="63" spans="1:11" x14ac:dyDescent="0.4">
      <c r="A63" t="s">
        <v>82</v>
      </c>
      <c r="B63" s="4">
        <v>300</v>
      </c>
      <c r="C63" s="4">
        <v>300</v>
      </c>
      <c r="D63" s="4">
        <v>2</v>
      </c>
      <c r="E63" s="1" t="s">
        <v>4</v>
      </c>
      <c r="F63" s="4"/>
      <c r="G63" s="5">
        <f t="shared" si="7"/>
        <v>0</v>
      </c>
      <c r="H63" s="5">
        <f t="shared" si="8"/>
        <v>0</v>
      </c>
      <c r="I63" s="5">
        <f t="shared" si="9"/>
        <v>0</v>
      </c>
    </row>
    <row r="64" spans="1:11" x14ac:dyDescent="0.4">
      <c r="A64" t="s">
        <v>83</v>
      </c>
      <c r="B64" s="4">
        <v>300</v>
      </c>
      <c r="C64" s="4">
        <v>300</v>
      </c>
      <c r="D64" s="4"/>
      <c r="E64" s="1" t="s">
        <v>4</v>
      </c>
      <c r="F64" s="4"/>
      <c r="G64" s="5">
        <f t="shared" si="7"/>
        <v>0</v>
      </c>
      <c r="H64" s="5">
        <f t="shared" si="8"/>
        <v>0</v>
      </c>
      <c r="I64" s="5">
        <f t="shared" si="9"/>
        <v>0</v>
      </c>
    </row>
    <row r="65" spans="1:11" x14ac:dyDescent="0.4">
      <c r="A65" t="s">
        <v>52</v>
      </c>
      <c r="B65" s="4">
        <v>300</v>
      </c>
      <c r="C65" s="4">
        <v>300</v>
      </c>
      <c r="D65" s="4"/>
      <c r="E65" s="1" t="s">
        <v>4</v>
      </c>
      <c r="F65" s="4"/>
      <c r="G65" s="5">
        <f t="shared" si="7"/>
        <v>0</v>
      </c>
      <c r="H65" s="5">
        <f t="shared" si="8"/>
        <v>0</v>
      </c>
      <c r="I65" s="5">
        <f t="shared" si="9"/>
        <v>0</v>
      </c>
    </row>
    <row r="66" spans="1:11" x14ac:dyDescent="0.4">
      <c r="A66" t="s">
        <v>84</v>
      </c>
      <c r="B66" s="4">
        <v>300</v>
      </c>
      <c r="C66" s="4">
        <v>300</v>
      </c>
      <c r="D66" s="4"/>
      <c r="E66" s="1" t="s">
        <v>4</v>
      </c>
      <c r="F66" s="4"/>
      <c r="G66" s="5">
        <f t="shared" si="7"/>
        <v>0</v>
      </c>
      <c r="H66" s="5">
        <f t="shared" si="8"/>
        <v>0</v>
      </c>
      <c r="I66" s="5">
        <f t="shared" si="9"/>
        <v>0</v>
      </c>
    </row>
    <row r="67" spans="1:11" x14ac:dyDescent="0.4">
      <c r="A67" t="s">
        <v>85</v>
      </c>
      <c r="B67" s="5">
        <v>300</v>
      </c>
      <c r="C67" s="4">
        <v>0</v>
      </c>
      <c r="D67" s="4"/>
      <c r="E67" s="1" t="s">
        <v>47</v>
      </c>
      <c r="F67" s="4"/>
      <c r="G67" s="5">
        <f t="shared" si="7"/>
        <v>0</v>
      </c>
      <c r="H67" s="5">
        <f t="shared" si="8"/>
        <v>0</v>
      </c>
      <c r="I67" s="5">
        <f t="shared" si="9"/>
        <v>0</v>
      </c>
    </row>
    <row r="68" spans="1:11" x14ac:dyDescent="0.4">
      <c r="A68" t="s">
        <v>88</v>
      </c>
      <c r="B68" s="5">
        <v>8500</v>
      </c>
      <c r="C68" s="4">
        <v>6000</v>
      </c>
      <c r="D68" s="4">
        <v>1</v>
      </c>
      <c r="E68" s="1" t="s">
        <v>47</v>
      </c>
      <c r="F68" s="4">
        <v>1</v>
      </c>
      <c r="G68" s="5">
        <f t="shared" si="7"/>
        <v>8500</v>
      </c>
      <c r="H68" s="5">
        <f t="shared" si="8"/>
        <v>6000</v>
      </c>
      <c r="I68" s="5">
        <f t="shared" si="9"/>
        <v>2500</v>
      </c>
      <c r="K68" s="13" t="s">
        <v>113</v>
      </c>
    </row>
    <row r="69" spans="1:11" ht="21" x14ac:dyDescent="0.4">
      <c r="A69" s="57" t="s">
        <v>51</v>
      </c>
      <c r="B69" s="58"/>
      <c r="C69" s="58"/>
      <c r="D69" s="58"/>
      <c r="E69" s="58"/>
      <c r="F69" s="58"/>
      <c r="G69" s="58"/>
      <c r="H69" s="58"/>
      <c r="I69" s="58"/>
    </row>
    <row r="70" spans="1:11" ht="21" x14ac:dyDescent="0.45">
      <c r="A70" s="2" t="s">
        <v>10</v>
      </c>
      <c r="B70" s="3" t="s">
        <v>11</v>
      </c>
      <c r="C70" s="3" t="s">
        <v>12</v>
      </c>
      <c r="D70" s="3" t="s">
        <v>13</v>
      </c>
      <c r="E70" s="3" t="s">
        <v>14</v>
      </c>
      <c r="F70" s="3" t="s">
        <v>8</v>
      </c>
      <c r="G70" s="3" t="s">
        <v>16</v>
      </c>
      <c r="H70" s="3" t="s">
        <v>17</v>
      </c>
      <c r="I70" s="3" t="s">
        <v>18</v>
      </c>
      <c r="J70" s="2"/>
    </row>
    <row r="71" spans="1:11" x14ac:dyDescent="0.4">
      <c r="A71" s="24" t="s">
        <v>114</v>
      </c>
      <c r="B71" s="5">
        <v>4000</v>
      </c>
      <c r="C71" s="4">
        <v>0</v>
      </c>
      <c r="D71" s="4">
        <v>1</v>
      </c>
      <c r="E71" s="1" t="s">
        <v>20</v>
      </c>
      <c r="F71" s="9">
        <v>1</v>
      </c>
      <c r="G71" s="5">
        <f t="shared" ref="G71:G75" si="10">B71*D71*F71</f>
        <v>4000</v>
      </c>
      <c r="H71" s="5">
        <f t="shared" ref="H71:H75" si="11">C71*D71*F71</f>
        <v>0</v>
      </c>
      <c r="I71" s="5">
        <f t="shared" ref="I71:I75" si="12">G71-H71</f>
        <v>4000</v>
      </c>
    </row>
    <row r="72" spans="1:11" x14ac:dyDescent="0.4">
      <c r="A72" s="20" t="s">
        <v>109</v>
      </c>
      <c r="B72" s="5">
        <v>2000</v>
      </c>
      <c r="C72" s="4">
        <v>0</v>
      </c>
      <c r="D72" s="4"/>
      <c r="E72" s="1" t="s">
        <v>20</v>
      </c>
      <c r="F72" s="4"/>
      <c r="G72" s="5">
        <f t="shared" si="10"/>
        <v>0</v>
      </c>
      <c r="H72" s="5">
        <f t="shared" si="11"/>
        <v>0</v>
      </c>
      <c r="I72" s="5">
        <f t="shared" si="12"/>
        <v>0</v>
      </c>
    </row>
    <row r="73" spans="1:11" x14ac:dyDescent="0.4">
      <c r="A73" t="s">
        <v>22</v>
      </c>
      <c r="B73" s="5">
        <v>2000</v>
      </c>
      <c r="C73" s="4">
        <v>0</v>
      </c>
      <c r="D73" s="4"/>
      <c r="E73" s="1" t="s">
        <v>20</v>
      </c>
      <c r="F73" s="4"/>
      <c r="G73" s="5">
        <f t="shared" si="10"/>
        <v>0</v>
      </c>
      <c r="H73" s="5">
        <f t="shared" si="11"/>
        <v>0</v>
      </c>
      <c r="I73" s="5">
        <f t="shared" si="12"/>
        <v>0</v>
      </c>
    </row>
    <row r="74" spans="1:11" x14ac:dyDescent="0.4">
      <c r="A74" t="s">
        <v>34</v>
      </c>
      <c r="B74" s="4">
        <v>500</v>
      </c>
      <c r="C74" s="4">
        <v>500</v>
      </c>
      <c r="D74" s="4"/>
      <c r="E74" s="1" t="s">
        <v>20</v>
      </c>
      <c r="F74" s="4"/>
      <c r="G74" s="5">
        <f t="shared" si="10"/>
        <v>0</v>
      </c>
      <c r="H74" s="5">
        <f t="shared" si="11"/>
        <v>0</v>
      </c>
      <c r="I74" s="5">
        <f t="shared" si="12"/>
        <v>0</v>
      </c>
    </row>
    <row r="75" spans="1:11" x14ac:dyDescent="0.4">
      <c r="A75" t="s">
        <v>52</v>
      </c>
      <c r="B75" s="4">
        <v>500</v>
      </c>
      <c r="C75" s="4">
        <v>500</v>
      </c>
      <c r="D75" s="4"/>
      <c r="E75" s="1" t="s">
        <v>20</v>
      </c>
      <c r="F75" s="4"/>
      <c r="G75" s="5">
        <f t="shared" si="10"/>
        <v>0</v>
      </c>
      <c r="H75" s="5">
        <f t="shared" si="11"/>
        <v>0</v>
      </c>
      <c r="I75" s="5">
        <f t="shared" si="12"/>
        <v>0</v>
      </c>
    </row>
    <row r="76" spans="1:11" ht="21" x14ac:dyDescent="0.4">
      <c r="A76" s="57" t="s">
        <v>53</v>
      </c>
      <c r="B76" s="58"/>
      <c r="C76" s="58"/>
      <c r="D76" s="58"/>
      <c r="E76" s="58"/>
      <c r="F76" s="58"/>
      <c r="G76" s="58"/>
      <c r="H76" s="58"/>
      <c r="I76" s="58"/>
    </row>
    <row r="77" spans="1:11" ht="21" x14ac:dyDescent="0.45">
      <c r="A77" s="2" t="s">
        <v>10</v>
      </c>
      <c r="B77" s="3" t="s">
        <v>11</v>
      </c>
      <c r="C77" s="3" t="s">
        <v>12</v>
      </c>
      <c r="D77" s="3" t="s">
        <v>13</v>
      </c>
      <c r="E77" s="3" t="s">
        <v>14</v>
      </c>
      <c r="F77" s="3"/>
      <c r="G77" s="3" t="s">
        <v>16</v>
      </c>
      <c r="H77" s="3" t="s">
        <v>17</v>
      </c>
      <c r="I77" s="3" t="s">
        <v>18</v>
      </c>
      <c r="J77" s="2"/>
    </row>
    <row r="78" spans="1:11" x14ac:dyDescent="0.4">
      <c r="A78" t="s">
        <v>107</v>
      </c>
      <c r="B78" s="4">
        <v>650</v>
      </c>
      <c r="C78" s="4">
        <v>500</v>
      </c>
      <c r="D78" s="4">
        <v>11</v>
      </c>
      <c r="E78" s="1" t="s">
        <v>55</v>
      </c>
      <c r="F78" s="4">
        <v>1</v>
      </c>
      <c r="G78" s="5">
        <f t="shared" ref="G78:G85" si="13">B78*D78*F78</f>
        <v>7150</v>
      </c>
      <c r="H78" s="5">
        <f t="shared" ref="H78:H85" si="14">C78*D78*F78</f>
        <v>5500</v>
      </c>
      <c r="I78" s="5">
        <f t="shared" ref="I78:I85" si="15">G78-H78</f>
        <v>1650</v>
      </c>
    </row>
    <row r="79" spans="1:11" x14ac:dyDescent="0.4">
      <c r="A79" t="s">
        <v>105</v>
      </c>
      <c r="B79" s="4">
        <v>200</v>
      </c>
      <c r="C79" s="4">
        <v>200</v>
      </c>
      <c r="D79" s="4"/>
      <c r="E79" s="1" t="s">
        <v>55</v>
      </c>
      <c r="F79" s="4">
        <v>1</v>
      </c>
      <c r="G79" s="5">
        <f t="shared" si="13"/>
        <v>0</v>
      </c>
      <c r="H79" s="5">
        <f t="shared" si="14"/>
        <v>0</v>
      </c>
      <c r="I79" s="5">
        <f t="shared" si="15"/>
        <v>0</v>
      </c>
    </row>
    <row r="80" spans="1:11" x14ac:dyDescent="0.4">
      <c r="A80" t="s">
        <v>54</v>
      </c>
      <c r="B80" s="4">
        <v>220</v>
      </c>
      <c r="C80" s="4">
        <v>220</v>
      </c>
      <c r="D80" s="4"/>
      <c r="E80" s="1" t="s">
        <v>55</v>
      </c>
      <c r="F80" s="4">
        <v>1</v>
      </c>
      <c r="G80" s="5">
        <f t="shared" si="13"/>
        <v>0</v>
      </c>
      <c r="H80" s="5">
        <f t="shared" si="14"/>
        <v>0</v>
      </c>
      <c r="I80" s="5">
        <f t="shared" si="15"/>
        <v>0</v>
      </c>
    </row>
    <row r="81" spans="1:18" hidden="1" x14ac:dyDescent="0.4">
      <c r="A81" t="s">
        <v>59</v>
      </c>
      <c r="B81" s="4">
        <v>200</v>
      </c>
      <c r="C81" s="4">
        <v>200</v>
      </c>
      <c r="D81" s="4"/>
      <c r="E81" s="1" t="s">
        <v>55</v>
      </c>
      <c r="F81" s="4"/>
      <c r="G81" s="5">
        <f t="shared" si="13"/>
        <v>0</v>
      </c>
      <c r="H81" s="5">
        <f t="shared" si="14"/>
        <v>0</v>
      </c>
      <c r="I81" s="5">
        <f t="shared" si="15"/>
        <v>0</v>
      </c>
    </row>
    <row r="82" spans="1:18" hidden="1" x14ac:dyDescent="0.4">
      <c r="A82" t="s">
        <v>56</v>
      </c>
      <c r="B82" s="5">
        <v>2000</v>
      </c>
      <c r="C82" s="5">
        <v>2000</v>
      </c>
      <c r="D82" s="4"/>
      <c r="E82" s="1" t="s">
        <v>57</v>
      </c>
      <c r="F82" s="4"/>
      <c r="G82" s="5">
        <f t="shared" si="13"/>
        <v>0</v>
      </c>
      <c r="H82" s="5">
        <f t="shared" si="14"/>
        <v>0</v>
      </c>
      <c r="I82" s="5">
        <f t="shared" si="15"/>
        <v>0</v>
      </c>
    </row>
    <row r="83" spans="1:18" hidden="1" x14ac:dyDescent="0.4">
      <c r="A83" t="s">
        <v>91</v>
      </c>
      <c r="B83" s="4">
        <v>250</v>
      </c>
      <c r="C83" s="4">
        <v>250</v>
      </c>
      <c r="D83" s="4"/>
      <c r="E83" s="1" t="s">
        <v>58</v>
      </c>
      <c r="F83" s="4"/>
      <c r="G83" s="5">
        <f t="shared" si="13"/>
        <v>0</v>
      </c>
      <c r="H83" s="5">
        <f t="shared" si="14"/>
        <v>0</v>
      </c>
      <c r="I83" s="5">
        <f t="shared" si="15"/>
        <v>0</v>
      </c>
    </row>
    <row r="84" spans="1:18" hidden="1" x14ac:dyDescent="0.4">
      <c r="A84" t="s">
        <v>92</v>
      </c>
      <c r="B84" s="4">
        <f>500+300</f>
        <v>800</v>
      </c>
      <c r="C84" s="4">
        <f>400+300</f>
        <v>700</v>
      </c>
      <c r="D84" s="4"/>
      <c r="E84" s="1" t="s">
        <v>55</v>
      </c>
      <c r="F84" s="4"/>
      <c r="G84" s="5">
        <f t="shared" si="13"/>
        <v>0</v>
      </c>
      <c r="H84" s="5">
        <f t="shared" si="14"/>
        <v>0</v>
      </c>
      <c r="I84" s="5">
        <f t="shared" si="15"/>
        <v>0</v>
      </c>
    </row>
    <row r="85" spans="1:18" hidden="1" x14ac:dyDescent="0.4">
      <c r="A85" t="s">
        <v>60</v>
      </c>
      <c r="B85" s="5">
        <v>2000</v>
      </c>
      <c r="C85" s="4">
        <v>500</v>
      </c>
      <c r="D85" s="4"/>
      <c r="E85" s="1" t="s">
        <v>26</v>
      </c>
      <c r="F85" s="4"/>
      <c r="G85" s="5">
        <f t="shared" si="13"/>
        <v>0</v>
      </c>
      <c r="H85" s="5">
        <f t="shared" si="14"/>
        <v>0</v>
      </c>
      <c r="I85" s="5">
        <f t="shared" si="15"/>
        <v>0</v>
      </c>
    </row>
    <row r="86" spans="1:18" ht="21" hidden="1" x14ac:dyDescent="0.4">
      <c r="A86" s="57" t="s">
        <v>65</v>
      </c>
      <c r="B86" s="58"/>
      <c r="C86" s="58"/>
      <c r="D86" s="58"/>
      <c r="E86" s="58"/>
      <c r="F86" s="58"/>
      <c r="G86" s="58"/>
      <c r="H86" s="58"/>
      <c r="I86" s="58"/>
    </row>
    <row r="87" spans="1:18" ht="21" hidden="1" x14ac:dyDescent="0.45">
      <c r="A87" s="2" t="s">
        <v>10</v>
      </c>
      <c r="B87" s="3" t="s">
        <v>11</v>
      </c>
      <c r="C87" s="3" t="s">
        <v>12</v>
      </c>
      <c r="D87" s="3" t="s">
        <v>13</v>
      </c>
      <c r="E87" s="3" t="s">
        <v>14</v>
      </c>
      <c r="F87" s="3"/>
      <c r="G87" s="3" t="s">
        <v>16</v>
      </c>
      <c r="H87" s="3" t="s">
        <v>17</v>
      </c>
      <c r="I87" s="3" t="s">
        <v>18</v>
      </c>
      <c r="J87" s="2"/>
    </row>
    <row r="88" spans="1:18" hidden="1" x14ac:dyDescent="0.4">
      <c r="A88" t="s">
        <v>75</v>
      </c>
      <c r="B88" s="1">
        <v>35000</v>
      </c>
      <c r="C88" s="1">
        <v>35000</v>
      </c>
      <c r="D88" s="1"/>
      <c r="E88" s="1" t="s">
        <v>4</v>
      </c>
      <c r="F88" s="1"/>
      <c r="G88" s="5">
        <f t="shared" ref="G88:G89" si="16">B88*D88*F88</f>
        <v>0</v>
      </c>
      <c r="H88" s="5">
        <f t="shared" ref="H88:H89" si="17">C88*D88*F88</f>
        <v>0</v>
      </c>
      <c r="I88" s="5">
        <f t="shared" ref="I88:I89" si="18">G88-H88</f>
        <v>0</v>
      </c>
    </row>
    <row r="89" spans="1:18" hidden="1" x14ac:dyDescent="0.4">
      <c r="A89" t="s">
        <v>87</v>
      </c>
      <c r="B89" s="1">
        <v>6000</v>
      </c>
      <c r="C89" s="1">
        <v>6000</v>
      </c>
      <c r="D89" s="1"/>
      <c r="E89" s="1" t="s">
        <v>4</v>
      </c>
      <c r="F89" s="1"/>
      <c r="G89" s="5">
        <f t="shared" si="16"/>
        <v>0</v>
      </c>
      <c r="H89" s="5">
        <f t="shared" si="17"/>
        <v>0</v>
      </c>
      <c r="I89" s="5">
        <f t="shared" si="18"/>
        <v>0</v>
      </c>
    </row>
    <row r="90" spans="1:18" x14ac:dyDescent="0.4">
      <c r="B90" s="1"/>
      <c r="C90" s="1"/>
      <c r="D90" s="1"/>
      <c r="E90" s="1"/>
      <c r="F90" s="1"/>
      <c r="G90" s="5"/>
      <c r="H90" s="5"/>
      <c r="I90" s="5"/>
    </row>
    <row r="91" spans="1:18" ht="21" x14ac:dyDescent="0.45">
      <c r="B91" s="1"/>
      <c r="C91" s="1"/>
      <c r="D91" s="1"/>
      <c r="E91" s="1"/>
      <c r="F91" s="1"/>
      <c r="G91" s="1" t="s">
        <v>61</v>
      </c>
      <c r="H91" s="1" t="s">
        <v>62</v>
      </c>
      <c r="I91" s="1"/>
      <c r="L91" s="17" t="s">
        <v>106</v>
      </c>
      <c r="M91" s="17" t="s">
        <v>98</v>
      </c>
      <c r="N91" s="17" t="s">
        <v>103</v>
      </c>
      <c r="O91" s="31"/>
      <c r="P91" s="31"/>
      <c r="Q91" s="31"/>
      <c r="R91" s="31"/>
    </row>
    <row r="92" spans="1:18" x14ac:dyDescent="0.4">
      <c r="B92" s="1" t="s">
        <v>9</v>
      </c>
      <c r="C92" s="1"/>
      <c r="D92" s="1"/>
      <c r="E92" s="1"/>
      <c r="F92" s="1"/>
      <c r="G92" s="5">
        <v>0</v>
      </c>
      <c r="H92" s="5">
        <v>0</v>
      </c>
      <c r="I92" s="1"/>
      <c r="L92" s="12" t="s">
        <v>97</v>
      </c>
      <c r="M92" s="33" t="s">
        <v>123</v>
      </c>
      <c r="N92" s="10" t="e">
        <f>M92*$B$3</f>
        <v>#VALUE!</v>
      </c>
      <c r="P92" s="21"/>
      <c r="Q92" s="22"/>
      <c r="R92" s="21"/>
    </row>
    <row r="93" spans="1:18" x14ac:dyDescent="0.4">
      <c r="B93" s="1" t="s">
        <v>24</v>
      </c>
      <c r="C93" s="1"/>
      <c r="D93" s="1"/>
      <c r="E93" s="1"/>
      <c r="F93" s="1"/>
      <c r="G93" s="5">
        <f>SUM(G16,G18,G20,G22,G24,G26,G28:G31,G33,G35:G36,G38,G41)</f>
        <v>10340</v>
      </c>
      <c r="H93" s="5">
        <f>SUM(H16,H18,H20,H22,H24,H26,H28:H31,H33,H35:H36,H38,H41)</f>
        <v>10340</v>
      </c>
      <c r="I93" s="1"/>
      <c r="L93" s="12" t="s">
        <v>99</v>
      </c>
      <c r="M93" s="10">
        <f>G93/$B$3</f>
        <v>940</v>
      </c>
      <c r="N93" s="10">
        <f t="shared" ref="N93:N97" si="19">M93*$B$3</f>
        <v>10340</v>
      </c>
      <c r="P93" s="21"/>
      <c r="Q93" s="22"/>
      <c r="R93" s="21"/>
    </row>
    <row r="94" spans="1:18" x14ac:dyDescent="0.4">
      <c r="B94" s="1" t="s">
        <v>39</v>
      </c>
      <c r="C94" s="1"/>
      <c r="D94" s="1"/>
      <c r="E94" s="1"/>
      <c r="F94" s="1"/>
      <c r="G94" s="5">
        <f>SUM(G50:G55)</f>
        <v>8400</v>
      </c>
      <c r="H94" s="5">
        <f>SUM(H50:H55)</f>
        <v>7992</v>
      </c>
      <c r="I94" s="1"/>
      <c r="L94" s="12" t="s">
        <v>100</v>
      </c>
      <c r="M94" s="10">
        <f>(G94-G54)/$B$3</f>
        <v>509.09090909090907</v>
      </c>
      <c r="N94" s="10">
        <f t="shared" si="19"/>
        <v>5600</v>
      </c>
      <c r="P94" s="21"/>
      <c r="Q94" s="22"/>
      <c r="R94" s="21"/>
    </row>
    <row r="95" spans="1:18" x14ac:dyDescent="0.4">
      <c r="B95" s="1" t="s">
        <v>63</v>
      </c>
      <c r="C95" s="1"/>
      <c r="D95" s="1"/>
      <c r="E95" s="1"/>
      <c r="F95" s="1"/>
      <c r="G95" s="5">
        <f>SUM(G58:G68)</f>
        <v>18300</v>
      </c>
      <c r="H95" s="5">
        <f>SUM(H58:H68)</f>
        <v>7800</v>
      </c>
      <c r="I95" s="1"/>
      <c r="L95" s="12" t="s">
        <v>102</v>
      </c>
      <c r="M95" s="10">
        <f>(+G54+G95+G100)/$B$3</f>
        <v>2356.2727272727275</v>
      </c>
      <c r="N95" s="10">
        <f t="shared" si="19"/>
        <v>25919.000000000004</v>
      </c>
      <c r="P95" s="21"/>
      <c r="Q95" s="22"/>
      <c r="R95" s="21"/>
    </row>
    <row r="96" spans="1:18" x14ac:dyDescent="0.4">
      <c r="B96" s="1" t="s">
        <v>51</v>
      </c>
      <c r="C96" s="1"/>
      <c r="D96" s="1"/>
      <c r="E96" s="1"/>
      <c r="F96" s="1"/>
      <c r="G96" s="5">
        <f>SUM(G71:G75)</f>
        <v>4000</v>
      </c>
      <c r="H96" s="5">
        <f>SUM(H71:H75)</f>
        <v>0</v>
      </c>
      <c r="I96" s="1"/>
      <c r="L96" s="12" t="s">
        <v>101</v>
      </c>
      <c r="M96" s="10">
        <f>G96/$B$3</f>
        <v>363.63636363636363</v>
      </c>
      <c r="N96" s="10">
        <f t="shared" si="19"/>
        <v>4000</v>
      </c>
      <c r="P96" s="21"/>
      <c r="Q96" s="22"/>
      <c r="R96" s="21"/>
    </row>
    <row r="97" spans="2:18" x14ac:dyDescent="0.4">
      <c r="B97" s="1" t="s">
        <v>53</v>
      </c>
      <c r="C97" s="1"/>
      <c r="D97" s="1"/>
      <c r="E97" s="1"/>
      <c r="F97" s="1"/>
      <c r="G97" s="5">
        <f>SUM(G78:G85)</f>
        <v>7150</v>
      </c>
      <c r="H97" s="5">
        <f>SUM(H78:H85)</f>
        <v>5500</v>
      </c>
      <c r="I97" s="1"/>
      <c r="L97" s="32" t="s">
        <v>115</v>
      </c>
      <c r="M97" s="10">
        <f>G97/$B$3</f>
        <v>650</v>
      </c>
      <c r="N97" s="10">
        <f t="shared" si="19"/>
        <v>7150</v>
      </c>
      <c r="P97" s="21"/>
      <c r="Q97" s="22"/>
      <c r="R97" s="21"/>
    </row>
    <row r="98" spans="2:18" ht="21" x14ac:dyDescent="0.45">
      <c r="B98" s="1" t="s">
        <v>64</v>
      </c>
      <c r="C98" s="1"/>
      <c r="D98" s="1"/>
      <c r="E98" s="1"/>
      <c r="F98" s="1"/>
      <c r="G98" s="4">
        <v>0</v>
      </c>
      <c r="H98" s="4">
        <v>0</v>
      </c>
      <c r="I98" s="1"/>
      <c r="L98" s="15" t="s">
        <v>104</v>
      </c>
      <c r="M98" s="16">
        <f>SUM(M92:M97)</f>
        <v>4819</v>
      </c>
      <c r="N98" s="16" t="e">
        <f>SUM(N92:N97)</f>
        <v>#VALUE!</v>
      </c>
      <c r="P98" s="21"/>
      <c r="Q98" s="22"/>
      <c r="R98" s="21"/>
    </row>
    <row r="99" spans="2:18" ht="21" x14ac:dyDescent="0.45">
      <c r="B99" s="1" t="s">
        <v>66</v>
      </c>
      <c r="C99" s="1"/>
      <c r="D99" s="1"/>
      <c r="E99" s="1"/>
      <c r="F99" s="1"/>
      <c r="G99" s="5">
        <f>SUM(G92:G98)</f>
        <v>48190</v>
      </c>
      <c r="H99" s="5">
        <f>SUM(H92:H98)</f>
        <v>31632</v>
      </c>
      <c r="I99" s="1"/>
      <c r="L99" s="19" t="s">
        <v>108</v>
      </c>
      <c r="M99" s="18">
        <f>G109</f>
        <v>4900</v>
      </c>
      <c r="N99" s="18">
        <f>M99*G104</f>
        <v>53900</v>
      </c>
      <c r="P99" s="21"/>
      <c r="Q99" s="21"/>
      <c r="R99" s="21"/>
    </row>
    <row r="100" spans="2:18" x14ac:dyDescent="0.4">
      <c r="B100" s="1" t="s">
        <v>86</v>
      </c>
      <c r="C100" s="25">
        <v>0.1</v>
      </c>
      <c r="D100" s="1"/>
      <c r="E100" s="1"/>
      <c r="F100" s="1"/>
      <c r="G100" s="5">
        <f>C100*G99</f>
        <v>4819</v>
      </c>
      <c r="H100" s="1">
        <v>0</v>
      </c>
      <c r="I100" s="1"/>
      <c r="K100" s="14"/>
      <c r="N100" s="21">
        <f>N99/G104</f>
        <v>4900</v>
      </c>
    </row>
    <row r="101" spans="2:18" x14ac:dyDescent="0.4">
      <c r="B101" s="1" t="s">
        <v>89</v>
      </c>
      <c r="C101" s="6"/>
      <c r="D101" s="1"/>
      <c r="E101" s="1"/>
      <c r="F101" s="1"/>
      <c r="G101" s="5">
        <f>SUM(G99:G100)</f>
        <v>53009</v>
      </c>
      <c r="H101" s="1"/>
      <c r="I101" s="1"/>
      <c r="K101" s="14"/>
      <c r="L101" s="26"/>
      <c r="M101" s="27"/>
      <c r="N101" s="27"/>
      <c r="O101" s="28"/>
      <c r="P101" s="28"/>
      <c r="Q101" s="29"/>
      <c r="R101" s="28"/>
    </row>
    <row r="102" spans="2:18" x14ac:dyDescent="0.4">
      <c r="B102" s="1" t="s">
        <v>67</v>
      </c>
      <c r="C102" s="1"/>
      <c r="D102" s="1"/>
      <c r="E102" s="1"/>
      <c r="F102" s="1"/>
      <c r="G102" s="5">
        <f>SUM(G101:G101)</f>
        <v>53009</v>
      </c>
      <c r="H102" s="1">
        <f>SUM(H99:H101)</f>
        <v>31632</v>
      </c>
      <c r="I102" s="1"/>
      <c r="L102" s="30"/>
      <c r="M102" s="27"/>
      <c r="N102" s="27"/>
      <c r="O102" s="28"/>
      <c r="P102" s="28"/>
      <c r="Q102" s="28"/>
      <c r="R102" s="28"/>
    </row>
    <row r="103" spans="2:18" x14ac:dyDescent="0.4">
      <c r="B103" s="1"/>
      <c r="C103" s="1"/>
      <c r="D103" s="1"/>
      <c r="E103" s="1"/>
      <c r="F103" s="1"/>
      <c r="G103" s="1"/>
      <c r="H103" s="1"/>
      <c r="I103" s="1"/>
      <c r="L103" s="30"/>
      <c r="M103" s="27"/>
      <c r="N103" s="27"/>
      <c r="O103" s="28"/>
      <c r="P103" s="28"/>
      <c r="Q103" s="28"/>
      <c r="R103" s="28"/>
    </row>
    <row r="104" spans="2:18" x14ac:dyDescent="0.4">
      <c r="B104" s="1" t="s">
        <v>68</v>
      </c>
      <c r="C104" s="1"/>
      <c r="D104" s="1"/>
      <c r="E104" s="1"/>
      <c r="F104" s="1"/>
      <c r="G104" s="4">
        <f>B3</f>
        <v>11</v>
      </c>
      <c r="H104" s="1"/>
      <c r="I104" s="1"/>
      <c r="L104" s="28"/>
      <c r="M104" s="27"/>
      <c r="N104" s="27"/>
      <c r="O104" s="28"/>
      <c r="P104" s="28"/>
      <c r="Q104" s="28"/>
      <c r="R104" s="28"/>
    </row>
    <row r="105" spans="2:18" x14ac:dyDescent="0.4">
      <c r="B105" s="1" t="s">
        <v>69</v>
      </c>
      <c r="C105" s="1"/>
      <c r="D105" s="1"/>
      <c r="E105" s="1"/>
      <c r="F105" s="1"/>
      <c r="G105" s="5">
        <f>G102</f>
        <v>53009</v>
      </c>
      <c r="H105" s="1"/>
      <c r="I105" s="1"/>
      <c r="L105" s="28"/>
      <c r="M105" s="28"/>
      <c r="N105" s="28"/>
      <c r="O105" s="28"/>
      <c r="P105" s="28"/>
      <c r="Q105" s="28"/>
      <c r="R105" s="28"/>
    </row>
    <row r="106" spans="2:18" x14ac:dyDescent="0.4">
      <c r="B106" s="1" t="s">
        <v>70</v>
      </c>
      <c r="C106" s="1"/>
      <c r="D106" s="1"/>
      <c r="E106" s="1"/>
      <c r="F106" s="1"/>
      <c r="G106" s="5">
        <f>H102</f>
        <v>31632</v>
      </c>
      <c r="H106" s="1"/>
      <c r="I106" s="1"/>
    </row>
    <row r="107" spans="2:18" x14ac:dyDescent="0.4">
      <c r="B107" s="1" t="s">
        <v>71</v>
      </c>
      <c r="C107" s="1"/>
      <c r="D107" s="1"/>
      <c r="E107" s="1"/>
      <c r="F107" s="1"/>
      <c r="G107" s="5">
        <f>G105-G106</f>
        <v>21377</v>
      </c>
      <c r="H107" s="1"/>
      <c r="I107" s="1"/>
    </row>
    <row r="108" spans="2:18" x14ac:dyDescent="0.4">
      <c r="B108" s="1" t="s">
        <v>72</v>
      </c>
      <c r="C108" s="1"/>
      <c r="D108" s="1"/>
      <c r="E108" s="1"/>
      <c r="F108" s="1"/>
      <c r="G108" s="5">
        <f>G105/G104</f>
        <v>4819</v>
      </c>
      <c r="H108" s="1"/>
      <c r="I108" s="1"/>
    </row>
    <row r="109" spans="2:18" x14ac:dyDescent="0.4">
      <c r="B109" s="1" t="s">
        <v>90</v>
      </c>
      <c r="C109" s="1"/>
      <c r="D109" s="1"/>
      <c r="E109" s="1"/>
      <c r="F109" s="1"/>
      <c r="G109" s="5">
        <f>CEILING(G108,100)</f>
        <v>4900</v>
      </c>
      <c r="H109" s="1"/>
      <c r="I109" s="1"/>
    </row>
    <row r="110" spans="2:18" x14ac:dyDescent="0.4">
      <c r="B110" s="1" t="s">
        <v>73</v>
      </c>
      <c r="C110" s="1"/>
      <c r="D110" s="1"/>
      <c r="E110" s="1"/>
      <c r="F110" s="1"/>
      <c r="G110" s="7">
        <f>G107/G105</f>
        <v>0.4032711426361561</v>
      </c>
      <c r="H110" s="1" t="s">
        <v>74</v>
      </c>
      <c r="I110" s="1"/>
    </row>
    <row r="111" spans="2:18" x14ac:dyDescent="0.4">
      <c r="B111" s="1"/>
      <c r="C111" s="1"/>
      <c r="D111" s="1"/>
      <c r="E111" s="1"/>
      <c r="F111" s="1"/>
      <c r="G111" s="1"/>
      <c r="H111" s="1"/>
      <c r="I111" s="1"/>
    </row>
    <row r="112" spans="2:18" x14ac:dyDescent="0.4">
      <c r="B112" s="1"/>
      <c r="C112" s="1"/>
      <c r="D112" s="1"/>
      <c r="E112" s="1"/>
      <c r="F112" s="1"/>
      <c r="G112" s="1"/>
      <c r="H112" s="1"/>
      <c r="I112" s="1"/>
    </row>
    <row r="113" spans="2:9" x14ac:dyDescent="0.4">
      <c r="B113" s="1"/>
      <c r="C113" s="1"/>
      <c r="D113" s="11"/>
      <c r="E113" s="1"/>
      <c r="F113" s="1"/>
      <c r="G113" s="11"/>
      <c r="H113" s="1"/>
      <c r="I113" s="1"/>
    </row>
    <row r="114" spans="2:9" x14ac:dyDescent="0.4">
      <c r="B114" s="1"/>
      <c r="C114" s="1"/>
      <c r="D114" s="11"/>
      <c r="E114" s="1"/>
      <c r="F114" s="1"/>
      <c r="G114" s="11"/>
      <c r="H114" s="1"/>
      <c r="I114" s="1"/>
    </row>
    <row r="115" spans="2:9" x14ac:dyDescent="0.4">
      <c r="B115" s="1"/>
      <c r="C115" s="1"/>
      <c r="D115" s="11"/>
      <c r="E115" s="1"/>
      <c r="F115" s="1"/>
      <c r="G115" s="11"/>
      <c r="H115" s="1"/>
      <c r="I115" s="1"/>
    </row>
    <row r="116" spans="2:9" x14ac:dyDescent="0.4">
      <c r="B116" s="1"/>
      <c r="C116" s="1"/>
      <c r="D116" s="1"/>
      <c r="E116" s="1"/>
      <c r="F116" s="1"/>
      <c r="G116" s="1"/>
      <c r="H116" s="1"/>
      <c r="I116" s="1"/>
    </row>
    <row r="117" spans="2:9" x14ac:dyDescent="0.4">
      <c r="B117" s="1"/>
      <c r="C117" s="1"/>
      <c r="D117" s="1"/>
      <c r="E117" s="1"/>
      <c r="F117" s="1"/>
      <c r="G117" s="1"/>
      <c r="H117" s="1"/>
      <c r="I117" s="1"/>
    </row>
    <row r="118" spans="2:9" x14ac:dyDescent="0.4">
      <c r="B118" s="1"/>
      <c r="C118" s="1"/>
      <c r="D118" s="1"/>
      <c r="E118" s="1"/>
      <c r="F118" s="1"/>
      <c r="G118" s="1"/>
      <c r="H118" s="1"/>
      <c r="I118" s="1"/>
    </row>
    <row r="119" spans="2:9" x14ac:dyDescent="0.4">
      <c r="B119" s="1"/>
      <c r="C119" s="1"/>
      <c r="D119" s="1"/>
      <c r="E119" s="1"/>
      <c r="F119" s="1"/>
      <c r="G119" s="1"/>
      <c r="H119" s="1"/>
      <c r="I119" s="1"/>
    </row>
    <row r="120" spans="2:9" x14ac:dyDescent="0.4">
      <c r="B120" s="1"/>
      <c r="C120" s="1"/>
      <c r="D120" s="1"/>
      <c r="E120" s="1"/>
      <c r="F120" s="1"/>
      <c r="G120" s="1"/>
      <c r="H120" s="1"/>
      <c r="I120" s="1"/>
    </row>
    <row r="121" spans="2:9" x14ac:dyDescent="0.4">
      <c r="B121" s="1"/>
      <c r="C121" s="1"/>
      <c r="D121" s="1"/>
      <c r="E121" s="1"/>
      <c r="F121" s="1"/>
      <c r="G121" s="1"/>
      <c r="H121" s="1"/>
      <c r="I121" s="1"/>
    </row>
    <row r="122" spans="2:9" x14ac:dyDescent="0.4">
      <c r="B122" s="1"/>
      <c r="C122" s="1"/>
      <c r="D122" s="1"/>
      <c r="E122" s="1"/>
      <c r="F122" s="1"/>
      <c r="G122" s="1"/>
      <c r="H122" s="1"/>
      <c r="I122" s="1"/>
    </row>
    <row r="123" spans="2:9" x14ac:dyDescent="0.4">
      <c r="B123" s="1"/>
      <c r="C123" s="1"/>
      <c r="D123" s="1"/>
      <c r="E123" s="1"/>
      <c r="F123" s="1"/>
      <c r="G123" s="1"/>
      <c r="H123" s="1"/>
      <c r="I123" s="1"/>
    </row>
    <row r="124" spans="2:9" x14ac:dyDescent="0.4">
      <c r="B124" s="1"/>
      <c r="C124" s="1"/>
      <c r="D124" s="1"/>
      <c r="E124" s="1"/>
      <c r="F124" s="1"/>
      <c r="G124" s="1"/>
      <c r="H124" s="1"/>
      <c r="I124" s="1"/>
    </row>
    <row r="125" spans="2:9" x14ac:dyDescent="0.4">
      <c r="B125" s="1"/>
      <c r="C125" s="1"/>
      <c r="D125" s="1"/>
      <c r="E125" s="1"/>
      <c r="F125" s="1"/>
      <c r="G125" s="1"/>
      <c r="H125" s="1"/>
      <c r="I125" s="1"/>
    </row>
    <row r="126" spans="2:9" x14ac:dyDescent="0.4">
      <c r="B126" s="1"/>
      <c r="C126" s="1"/>
      <c r="D126" s="1"/>
      <c r="E126" s="1"/>
      <c r="F126" s="1"/>
      <c r="G126" s="1"/>
      <c r="H126" s="1"/>
      <c r="I126" s="1"/>
    </row>
    <row r="127" spans="2:9" x14ac:dyDescent="0.4">
      <c r="B127" s="1"/>
      <c r="C127" s="1"/>
      <c r="D127" s="1"/>
      <c r="E127" s="1"/>
      <c r="F127" s="1"/>
      <c r="G127" s="1"/>
      <c r="H127" s="1"/>
      <c r="I127" s="1"/>
    </row>
    <row r="128" spans="2:9" x14ac:dyDescent="0.4">
      <c r="B128" s="1"/>
      <c r="C128" s="1"/>
      <c r="D128" s="1"/>
      <c r="E128" s="1"/>
      <c r="F128" s="1"/>
      <c r="G128" s="1"/>
      <c r="H128" s="1"/>
      <c r="I128" s="1"/>
    </row>
    <row r="129" spans="2:9" x14ac:dyDescent="0.4">
      <c r="B129" s="1"/>
      <c r="C129" s="1"/>
      <c r="D129" s="1"/>
      <c r="E129" s="1"/>
      <c r="F129" s="1"/>
      <c r="G129" s="1"/>
      <c r="H129" s="1"/>
      <c r="I129" s="1"/>
    </row>
    <row r="130" spans="2:9" x14ac:dyDescent="0.4">
      <c r="B130" s="1"/>
      <c r="C130" s="1"/>
      <c r="D130" s="1"/>
      <c r="E130" s="1"/>
      <c r="F130" s="1"/>
      <c r="G130" s="1"/>
      <c r="H130" s="1"/>
      <c r="I130" s="1"/>
    </row>
    <row r="131" spans="2:9" x14ac:dyDescent="0.4">
      <c r="B131" s="1"/>
      <c r="C131" s="1"/>
      <c r="D131" s="1"/>
      <c r="E131" s="1"/>
      <c r="F131" s="1"/>
      <c r="G131" s="1"/>
      <c r="H131" s="1"/>
      <c r="I131" s="1"/>
    </row>
    <row r="132" spans="2:9" x14ac:dyDescent="0.4">
      <c r="B132" s="1"/>
      <c r="C132" s="1"/>
      <c r="D132" s="1"/>
      <c r="E132" s="1"/>
      <c r="F132" s="1"/>
      <c r="G132" s="1"/>
      <c r="H132" s="1"/>
      <c r="I132" s="1"/>
    </row>
    <row r="133" spans="2:9" x14ac:dyDescent="0.4">
      <c r="B133" s="1"/>
      <c r="C133" s="1"/>
      <c r="D133" s="1"/>
      <c r="E133" s="1"/>
      <c r="F133" s="1"/>
      <c r="G133" s="1"/>
      <c r="H133" s="1"/>
      <c r="I133" s="1"/>
    </row>
    <row r="134" spans="2:9" x14ac:dyDescent="0.4">
      <c r="B134" s="1"/>
      <c r="C134" s="1"/>
      <c r="D134" s="1"/>
      <c r="E134" s="1"/>
      <c r="F134" s="1"/>
      <c r="G134" s="1"/>
      <c r="H134" s="1"/>
      <c r="I134" s="1"/>
    </row>
    <row r="135" spans="2:9" x14ac:dyDescent="0.4">
      <c r="B135" s="1"/>
      <c r="C135" s="1"/>
      <c r="D135" s="1"/>
      <c r="E135" s="1"/>
      <c r="F135" s="1"/>
      <c r="G135" s="1"/>
      <c r="H135" s="1"/>
      <c r="I135" s="1"/>
    </row>
    <row r="136" spans="2:9" x14ac:dyDescent="0.4">
      <c r="B136" s="1"/>
      <c r="C136" s="1"/>
      <c r="D136" s="1"/>
      <c r="E136" s="1"/>
      <c r="F136" s="1"/>
      <c r="G136" s="1"/>
      <c r="H136" s="1"/>
      <c r="I136" s="1"/>
    </row>
    <row r="137" spans="2:9" x14ac:dyDescent="0.4">
      <c r="B137" s="1"/>
      <c r="C137" s="1"/>
      <c r="D137" s="1"/>
      <c r="E137" s="1"/>
      <c r="F137" s="1"/>
      <c r="G137" s="1"/>
      <c r="H137" s="1"/>
      <c r="I137" s="1"/>
    </row>
    <row r="138" spans="2:9" x14ac:dyDescent="0.4">
      <c r="B138" s="1"/>
      <c r="C138" s="1"/>
      <c r="D138" s="1"/>
      <c r="E138" s="1"/>
      <c r="F138" s="1"/>
      <c r="G138" s="1"/>
      <c r="H138" s="1"/>
      <c r="I138" s="1"/>
    </row>
    <row r="139" spans="2:9" x14ac:dyDescent="0.4">
      <c r="B139" s="1"/>
      <c r="C139" s="1"/>
      <c r="D139" s="1"/>
      <c r="E139" s="1"/>
      <c r="F139" s="1"/>
      <c r="G139" s="1"/>
      <c r="H139" s="1"/>
      <c r="I139" s="1"/>
    </row>
    <row r="140" spans="2:9" x14ac:dyDescent="0.4">
      <c r="B140" s="1"/>
      <c r="C140" s="1"/>
      <c r="D140" s="1"/>
      <c r="E140" s="1"/>
      <c r="F140" s="1"/>
      <c r="G140" s="1"/>
      <c r="H140" s="1"/>
      <c r="I140" s="1"/>
    </row>
    <row r="141" spans="2:9" x14ac:dyDescent="0.4">
      <c r="B141" s="1"/>
      <c r="C141" s="1"/>
      <c r="D141" s="1"/>
      <c r="E141" s="1"/>
      <c r="F141" s="1"/>
      <c r="G141" s="1"/>
      <c r="H141" s="1"/>
      <c r="I141" s="1"/>
    </row>
    <row r="142" spans="2:9" x14ac:dyDescent="0.4">
      <c r="B142" s="1"/>
      <c r="C142" s="1"/>
      <c r="D142" s="1"/>
      <c r="E142" s="1"/>
      <c r="F142" s="1"/>
      <c r="G142" s="1"/>
      <c r="H142" s="1"/>
      <c r="I142" s="1"/>
    </row>
    <row r="143" spans="2:9" x14ac:dyDescent="0.4">
      <c r="B143" s="1"/>
      <c r="C143" s="1"/>
      <c r="D143" s="1"/>
      <c r="E143" s="1"/>
      <c r="F143" s="1"/>
      <c r="G143" s="1"/>
      <c r="H143" s="1"/>
      <c r="I143" s="1"/>
    </row>
    <row r="144" spans="2:9" x14ac:dyDescent="0.4">
      <c r="B144" s="1"/>
      <c r="C144" s="1"/>
      <c r="D144" s="1"/>
      <c r="E144" s="1"/>
      <c r="F144" s="1"/>
      <c r="G144" s="1"/>
      <c r="H144" s="1"/>
      <c r="I144" s="1"/>
    </row>
    <row r="145" spans="2:9" x14ac:dyDescent="0.4">
      <c r="B145" s="1"/>
      <c r="C145" s="1"/>
      <c r="D145" s="1"/>
      <c r="E145" s="1"/>
      <c r="F145" s="1"/>
      <c r="G145" s="1"/>
      <c r="H145" s="1"/>
      <c r="I145" s="1"/>
    </row>
    <row r="146" spans="2:9" x14ac:dyDescent="0.4">
      <c r="B146" s="1"/>
      <c r="C146" s="1"/>
      <c r="D146" s="1"/>
      <c r="E146" s="1"/>
      <c r="F146" s="1"/>
      <c r="G146" s="1"/>
      <c r="H146" s="1"/>
      <c r="I146" s="1"/>
    </row>
    <row r="147" spans="2:9" x14ac:dyDescent="0.4">
      <c r="B147" s="1"/>
      <c r="C147" s="1"/>
      <c r="D147" s="1"/>
      <c r="E147" s="1"/>
      <c r="F147" s="1"/>
      <c r="G147" s="1"/>
      <c r="H147" s="1"/>
      <c r="I147" s="1"/>
    </row>
    <row r="148" spans="2:9" x14ac:dyDescent="0.4">
      <c r="B148" s="1"/>
      <c r="C148" s="1"/>
      <c r="D148" s="1"/>
      <c r="E148" s="1"/>
      <c r="F148" s="1"/>
      <c r="G148" s="1"/>
      <c r="H148" s="1"/>
      <c r="I148" s="1"/>
    </row>
    <row r="149" spans="2:9" x14ac:dyDescent="0.4">
      <c r="B149" s="1"/>
      <c r="C149" s="1"/>
      <c r="D149" s="1"/>
      <c r="E149" s="1"/>
      <c r="F149" s="1"/>
      <c r="G149" s="1"/>
      <c r="H149" s="1"/>
      <c r="I149" s="1"/>
    </row>
    <row r="150" spans="2:9" x14ac:dyDescent="0.4">
      <c r="B150" s="1"/>
      <c r="C150" s="1"/>
      <c r="D150" s="1"/>
      <c r="E150" s="1"/>
      <c r="F150" s="1"/>
      <c r="G150" s="1"/>
      <c r="H150" s="1"/>
      <c r="I150" s="1"/>
    </row>
    <row r="151" spans="2:9" x14ac:dyDescent="0.4">
      <c r="B151" s="1"/>
      <c r="C151" s="1"/>
      <c r="D151" s="1"/>
      <c r="E151" s="1"/>
      <c r="F151" s="1"/>
      <c r="G151" s="1"/>
      <c r="H151" s="1"/>
      <c r="I151" s="1"/>
    </row>
    <row r="152" spans="2:9" x14ac:dyDescent="0.4">
      <c r="B152" s="1"/>
      <c r="C152" s="1"/>
      <c r="D152" s="1"/>
      <c r="E152" s="1"/>
      <c r="F152" s="1"/>
      <c r="G152" s="1"/>
      <c r="H152" s="1"/>
      <c r="I152" s="1"/>
    </row>
    <row r="153" spans="2:9" x14ac:dyDescent="0.4">
      <c r="B153" s="1"/>
      <c r="C153" s="1"/>
      <c r="D153" s="1"/>
      <c r="E153" s="1"/>
      <c r="F153" s="1"/>
      <c r="G153" s="1"/>
      <c r="H153" s="1"/>
      <c r="I153" s="1"/>
    </row>
    <row r="154" spans="2:9" x14ac:dyDescent="0.4">
      <c r="B154" s="1"/>
      <c r="C154" s="1"/>
      <c r="D154" s="1"/>
      <c r="E154" s="1"/>
      <c r="F154" s="1"/>
      <c r="G154" s="1"/>
      <c r="H154" s="1"/>
      <c r="I154" s="1"/>
    </row>
    <row r="155" spans="2:9" x14ac:dyDescent="0.4">
      <c r="B155" s="1"/>
      <c r="C155" s="1"/>
      <c r="D155" s="1"/>
      <c r="E155" s="1"/>
      <c r="F155" s="1"/>
      <c r="G155" s="1"/>
      <c r="H155" s="1"/>
      <c r="I155" s="1"/>
    </row>
    <row r="156" spans="2:9" x14ac:dyDescent="0.4">
      <c r="B156" s="1"/>
      <c r="C156" s="1"/>
      <c r="D156" s="1"/>
      <c r="E156" s="1"/>
      <c r="F156" s="1"/>
      <c r="G156" s="1"/>
      <c r="H156" s="1"/>
      <c r="I156" s="1"/>
    </row>
    <row r="157" spans="2:9" x14ac:dyDescent="0.4">
      <c r="B157" s="1"/>
      <c r="C157" s="1"/>
      <c r="D157" s="1"/>
      <c r="E157" s="1"/>
      <c r="F157" s="1"/>
      <c r="G157" s="1"/>
      <c r="H157" s="1"/>
      <c r="I157" s="1"/>
    </row>
    <row r="158" spans="2:9" x14ac:dyDescent="0.4">
      <c r="B158" s="1"/>
      <c r="C158" s="1"/>
      <c r="D158" s="1"/>
      <c r="E158" s="1"/>
      <c r="F158" s="1"/>
      <c r="G158" s="1"/>
      <c r="H158" s="1"/>
      <c r="I158" s="1"/>
    </row>
    <row r="159" spans="2:9" x14ac:dyDescent="0.4">
      <c r="B159" s="1"/>
      <c r="C159" s="1"/>
      <c r="D159" s="1"/>
      <c r="E159" s="1"/>
      <c r="F159" s="1"/>
      <c r="G159" s="1"/>
      <c r="H159" s="1"/>
      <c r="I159" s="1"/>
    </row>
    <row r="160" spans="2:9" x14ac:dyDescent="0.4">
      <c r="B160" s="1"/>
      <c r="C160" s="1"/>
      <c r="D160" s="1"/>
      <c r="E160" s="1"/>
      <c r="F160" s="1"/>
      <c r="G160" s="1"/>
      <c r="H160" s="1"/>
      <c r="I160" s="1"/>
    </row>
    <row r="161" spans="2:9" x14ac:dyDescent="0.4">
      <c r="B161" s="1"/>
      <c r="C161" s="1"/>
      <c r="D161" s="1"/>
      <c r="E161" s="1"/>
      <c r="F161" s="1"/>
      <c r="G161" s="1"/>
      <c r="H161" s="1"/>
      <c r="I161" s="1"/>
    </row>
    <row r="162" spans="2:9" x14ac:dyDescent="0.4">
      <c r="B162" s="1"/>
      <c r="C162" s="1"/>
      <c r="D162" s="1"/>
      <c r="E162" s="1"/>
      <c r="F162" s="1"/>
      <c r="G162" s="1"/>
      <c r="H162" s="1"/>
      <c r="I162" s="1"/>
    </row>
    <row r="163" spans="2:9" x14ac:dyDescent="0.4">
      <c r="B163" s="1"/>
      <c r="C163" s="1"/>
      <c r="D163" s="1"/>
      <c r="E163" s="1"/>
      <c r="F163" s="1"/>
      <c r="G163" s="1"/>
      <c r="H163" s="1"/>
      <c r="I163" s="1"/>
    </row>
    <row r="164" spans="2:9" x14ac:dyDescent="0.4">
      <c r="B164" s="1"/>
      <c r="C164" s="1"/>
      <c r="D164" s="1"/>
      <c r="E164" s="1"/>
      <c r="F164" s="1"/>
      <c r="G164" s="1"/>
      <c r="H164" s="1"/>
      <c r="I164" s="1"/>
    </row>
    <row r="165" spans="2:9" x14ac:dyDescent="0.4">
      <c r="B165" s="1"/>
      <c r="C165" s="1"/>
      <c r="D165" s="1"/>
      <c r="E165" s="1"/>
      <c r="F165" s="1"/>
      <c r="G165" s="1"/>
      <c r="H165" s="1"/>
      <c r="I165" s="1"/>
    </row>
    <row r="166" spans="2:9" x14ac:dyDescent="0.4">
      <c r="B166" s="1"/>
      <c r="C166" s="1"/>
      <c r="D166" s="1"/>
      <c r="E166" s="1"/>
      <c r="F166" s="1"/>
      <c r="G166" s="1"/>
      <c r="H166" s="1"/>
      <c r="I166" s="1"/>
    </row>
    <row r="167" spans="2:9" x14ac:dyDescent="0.4">
      <c r="B167" s="1"/>
      <c r="C167" s="1"/>
      <c r="D167" s="1"/>
      <c r="E167" s="1"/>
      <c r="F167" s="1"/>
      <c r="G167" s="1"/>
      <c r="H167" s="1"/>
      <c r="I167" s="1"/>
    </row>
    <row r="168" spans="2:9" x14ac:dyDescent="0.4">
      <c r="B168" s="1"/>
      <c r="C168" s="1"/>
      <c r="D168" s="1"/>
      <c r="E168" s="1"/>
      <c r="F168" s="1"/>
      <c r="G168" s="1"/>
      <c r="H168" s="1"/>
      <c r="I168" s="1"/>
    </row>
    <row r="169" spans="2:9" x14ac:dyDescent="0.4">
      <c r="B169" s="1"/>
      <c r="C169" s="1"/>
      <c r="D169" s="1"/>
      <c r="E169" s="1"/>
      <c r="F169" s="1"/>
      <c r="G169" s="1"/>
      <c r="H169" s="1"/>
      <c r="I169" s="1"/>
    </row>
    <row r="170" spans="2:9" x14ac:dyDescent="0.4">
      <c r="B170" s="1"/>
      <c r="C170" s="1"/>
      <c r="D170" s="1"/>
      <c r="E170" s="1"/>
      <c r="F170" s="1"/>
      <c r="G170" s="1"/>
      <c r="H170" s="1"/>
      <c r="I170" s="1"/>
    </row>
    <row r="171" spans="2:9" x14ac:dyDescent="0.4">
      <c r="B171" s="1"/>
      <c r="C171" s="1"/>
      <c r="D171" s="1"/>
      <c r="E171" s="1"/>
      <c r="F171" s="1"/>
      <c r="G171" s="1"/>
      <c r="H171" s="1"/>
      <c r="I171" s="1"/>
    </row>
    <row r="172" spans="2:9" x14ac:dyDescent="0.4">
      <c r="B172" s="1"/>
      <c r="C172" s="1"/>
      <c r="D172" s="1"/>
      <c r="E172" s="1"/>
      <c r="F172" s="1"/>
      <c r="G172" s="1"/>
      <c r="H172" s="1"/>
      <c r="I172" s="1"/>
    </row>
    <row r="173" spans="2:9" x14ac:dyDescent="0.4">
      <c r="B173" s="1"/>
      <c r="C173" s="1"/>
      <c r="D173" s="1"/>
      <c r="E173" s="1"/>
      <c r="F173" s="1"/>
      <c r="G173" s="1"/>
      <c r="H173" s="1"/>
      <c r="I173" s="1"/>
    </row>
    <row r="174" spans="2:9" x14ac:dyDescent="0.4">
      <c r="B174" s="1"/>
      <c r="C174" s="1"/>
      <c r="D174" s="1"/>
      <c r="E174" s="1"/>
      <c r="F174" s="1"/>
      <c r="G174" s="1"/>
      <c r="H174" s="1"/>
      <c r="I174" s="1"/>
    </row>
    <row r="175" spans="2:9" x14ac:dyDescent="0.4">
      <c r="B175" s="1"/>
      <c r="C175" s="1"/>
      <c r="D175" s="1"/>
      <c r="E175" s="1"/>
      <c r="F175" s="1"/>
      <c r="G175" s="1"/>
      <c r="H175" s="1"/>
      <c r="I175" s="1"/>
    </row>
    <row r="176" spans="2:9" x14ac:dyDescent="0.4">
      <c r="B176" s="1"/>
      <c r="C176" s="1"/>
      <c r="D176" s="1"/>
      <c r="E176" s="1"/>
      <c r="F176" s="1"/>
      <c r="G176" s="1"/>
      <c r="H176" s="1"/>
      <c r="I176" s="1"/>
    </row>
    <row r="177" spans="2:9" x14ac:dyDescent="0.4">
      <c r="B177" s="1"/>
      <c r="C177" s="1"/>
      <c r="D177" s="1"/>
      <c r="E177" s="1"/>
      <c r="F177" s="1"/>
      <c r="G177" s="1"/>
      <c r="H177" s="1"/>
      <c r="I177" s="1"/>
    </row>
    <row r="178" spans="2:9" x14ac:dyDescent="0.4">
      <c r="B178" s="1"/>
      <c r="C178" s="1"/>
      <c r="D178" s="1"/>
      <c r="E178" s="1"/>
      <c r="F178" s="1"/>
      <c r="G178" s="1"/>
      <c r="H178" s="1"/>
      <c r="I178" s="1"/>
    </row>
    <row r="179" spans="2:9" x14ac:dyDescent="0.4">
      <c r="B179" s="1"/>
      <c r="C179" s="1"/>
      <c r="D179" s="1"/>
      <c r="E179" s="1"/>
      <c r="F179" s="1"/>
      <c r="G179" s="1"/>
      <c r="H179" s="1"/>
      <c r="I179" s="1"/>
    </row>
    <row r="180" spans="2:9" x14ac:dyDescent="0.4">
      <c r="B180" s="1"/>
      <c r="C180" s="1"/>
      <c r="D180" s="1"/>
      <c r="E180" s="1"/>
      <c r="F180" s="1"/>
      <c r="G180" s="1"/>
      <c r="H180" s="1"/>
      <c r="I180" s="1"/>
    </row>
    <row r="181" spans="2:9" x14ac:dyDescent="0.4">
      <c r="B181" s="1"/>
      <c r="C181" s="1"/>
      <c r="D181" s="1"/>
      <c r="E181" s="1"/>
      <c r="F181" s="1"/>
      <c r="G181" s="1"/>
      <c r="H181" s="1"/>
      <c r="I181" s="1"/>
    </row>
    <row r="182" spans="2:9" x14ac:dyDescent="0.4">
      <c r="B182" s="1"/>
      <c r="C182" s="1"/>
      <c r="D182" s="1"/>
      <c r="E182" s="1"/>
      <c r="F182" s="1"/>
      <c r="G182" s="1"/>
      <c r="H182" s="1"/>
      <c r="I182" s="1"/>
    </row>
    <row r="183" spans="2:9" x14ac:dyDescent="0.4">
      <c r="B183" s="1"/>
      <c r="C183" s="1"/>
      <c r="D183" s="1"/>
      <c r="E183" s="1"/>
      <c r="F183" s="1"/>
      <c r="G183" s="1"/>
      <c r="H183" s="1"/>
      <c r="I183" s="1"/>
    </row>
    <row r="184" spans="2:9" x14ac:dyDescent="0.4">
      <c r="B184" s="1"/>
      <c r="C184" s="1"/>
      <c r="D184" s="1"/>
      <c r="E184" s="1"/>
      <c r="F184" s="1"/>
      <c r="G184" s="1"/>
      <c r="H184" s="1"/>
      <c r="I184" s="1"/>
    </row>
    <row r="185" spans="2:9" x14ac:dyDescent="0.4">
      <c r="B185" s="1"/>
      <c r="C185" s="1"/>
      <c r="D185" s="1"/>
      <c r="E185" s="1"/>
      <c r="F185" s="1"/>
      <c r="G185" s="1"/>
      <c r="H185" s="1"/>
      <c r="I185" s="1"/>
    </row>
    <row r="186" spans="2:9" x14ac:dyDescent="0.4">
      <c r="B186" s="1"/>
      <c r="C186" s="1"/>
      <c r="D186" s="1"/>
      <c r="E186" s="1"/>
      <c r="F186" s="1"/>
      <c r="G186" s="1"/>
      <c r="H186" s="1"/>
      <c r="I186" s="1"/>
    </row>
    <row r="187" spans="2:9" x14ac:dyDescent="0.4">
      <c r="B187" s="1"/>
      <c r="C187" s="1"/>
      <c r="D187" s="1"/>
      <c r="E187" s="1"/>
      <c r="F187" s="1"/>
      <c r="G187" s="1"/>
      <c r="H187" s="1"/>
      <c r="I187" s="1"/>
    </row>
    <row r="188" spans="2:9" x14ac:dyDescent="0.4">
      <c r="B188" s="1"/>
      <c r="C188" s="1"/>
      <c r="D188" s="1"/>
      <c r="E188" s="1"/>
      <c r="F188" s="1"/>
      <c r="G188" s="1"/>
      <c r="H188" s="1"/>
      <c r="I188" s="1"/>
    </row>
  </sheetData>
  <mergeCells count="25">
    <mergeCell ref="A86:I86"/>
    <mergeCell ref="A44:I44"/>
    <mergeCell ref="A47:I47"/>
    <mergeCell ref="A49:I49"/>
    <mergeCell ref="A56:I56"/>
    <mergeCell ref="A69:I69"/>
    <mergeCell ref="A76:I76"/>
    <mergeCell ref="A42:I42"/>
    <mergeCell ref="A17:I17"/>
    <mergeCell ref="A19:I19"/>
    <mergeCell ref="A21:I21"/>
    <mergeCell ref="A23:I23"/>
    <mergeCell ref="A25:I25"/>
    <mergeCell ref="A27:I27"/>
    <mergeCell ref="A32:I32"/>
    <mergeCell ref="A34:I34"/>
    <mergeCell ref="A37:I37"/>
    <mergeCell ref="A39:I39"/>
    <mergeCell ref="A40:I40"/>
    <mergeCell ref="A15:I15"/>
    <mergeCell ref="A1:I1"/>
    <mergeCell ref="A5:I5"/>
    <mergeCell ref="A7:I7"/>
    <mergeCell ref="A11:I11"/>
    <mergeCell ref="A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ราคารวมที่พัก</vt:lpstr>
      <vt:lpstr>1. รวมค่าวิทยากร</vt:lpstr>
      <vt:lpstr>ค่าศึกษาดูงาน</vt:lpstr>
      <vt:lpstr>ราคาไม่รวมที่พัก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B59082_price_v4</dc:title>
  <dc:subject>Spreadsheet export</dc:subject>
  <dc:creator>à¸™à¸²à¸‡à¸ªà¸²à¸§à¸“à¸±à¸Šà¸§à¸£à¸£à¸±à¸¨ à¸‚à¸±à¸™à¸•à¸´à¸ªà¸´à¸—à¸˜à¸´à¹Œ</dc:creator>
  <cp:keywords>maatwebsite, excel, export</cp:keywords>
  <dc:description>Default spreadsheet export</dc:description>
  <cp:lastModifiedBy>Windows User</cp:lastModifiedBy>
  <cp:lastPrinted>2019-05-27T02:01:08Z</cp:lastPrinted>
  <dcterms:created xsi:type="dcterms:W3CDTF">2017-01-19T23:04:49Z</dcterms:created>
  <dcterms:modified xsi:type="dcterms:W3CDTF">2019-05-27T06:27:07Z</dcterms:modified>
  <cp:category>Excel</cp:category>
</cp:coreProperties>
</file>