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T-KLC026-NB\Desktop\EGM\"/>
    </mc:Choice>
  </mc:AlternateContent>
  <bookViews>
    <workbookView xWindow="-120" yWindow="-120" windowWidth="20730" windowHeight="11160"/>
  </bookViews>
  <sheets>
    <sheet name="Invitees" sheetId="2" r:id="rId1"/>
  </sheets>
  <definedNames>
    <definedName name="_xlnm._FilterDatabase" localSheetId="0" hidden="1">Invitees!$A$5:$BA$98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31" i="2" l="1"/>
  <c r="F130" i="2"/>
  <c r="AX108" i="2"/>
  <c r="AX107" i="2"/>
  <c r="AX106" i="2"/>
  <c r="AX105" i="2"/>
  <c r="AX104" i="2"/>
  <c r="AW104" i="2"/>
  <c r="AX103" i="2"/>
  <c r="AW103" i="2"/>
  <c r="AX102" i="2"/>
  <c r="AW102" i="2"/>
  <c r="AX101" i="2"/>
  <c r="AW101" i="2"/>
  <c r="A97" i="2"/>
  <c r="W94" i="2"/>
  <c r="W92" i="2"/>
  <c r="A91" i="2"/>
  <c r="W90" i="2"/>
  <c r="W89" i="2"/>
  <c r="W88" i="2"/>
  <c r="A88" i="2"/>
  <c r="A89" i="2" s="1"/>
  <c r="A90" i="2" s="1"/>
  <c r="A92" i="2" s="1"/>
  <c r="A93" i="2" s="1"/>
  <c r="W87" i="2"/>
  <c r="W86" i="2"/>
  <c r="W85" i="2"/>
  <c r="W84" i="2"/>
  <c r="A83" i="2"/>
  <c r="A82" i="2"/>
  <c r="A81" i="2"/>
  <c r="W80" i="2"/>
  <c r="W79" i="2"/>
  <c r="W78" i="2"/>
  <c r="W77" i="2"/>
  <c r="W76" i="2"/>
  <c r="W74" i="2"/>
  <c r="W73" i="2"/>
  <c r="A72" i="2"/>
  <c r="A71" i="2"/>
  <c r="A70" i="2"/>
  <c r="O69" i="2"/>
  <c r="O5" i="2" s="1"/>
  <c r="A68" i="2"/>
  <c r="A73" i="2" s="1"/>
  <c r="W67" i="2"/>
  <c r="A66" i="2"/>
  <c r="A65" i="2"/>
  <c r="W64" i="2"/>
  <c r="W63" i="2"/>
  <c r="W61" i="2"/>
  <c r="W60" i="2"/>
  <c r="W59" i="2"/>
  <c r="W57" i="2"/>
  <c r="A56" i="2"/>
  <c r="A53" i="2"/>
  <c r="A54" i="2" s="1"/>
  <c r="A55" i="2" s="1"/>
  <c r="A52" i="2"/>
  <c r="W50" i="2"/>
  <c r="W49" i="2"/>
  <c r="W48" i="2"/>
  <c r="W47" i="2"/>
  <c r="W46" i="2"/>
  <c r="W45" i="2"/>
  <c r="W44" i="2"/>
  <c r="W43" i="2"/>
  <c r="W42" i="2"/>
  <c r="W40" i="2"/>
  <c r="W37" i="2"/>
  <c r="W36" i="2"/>
  <c r="W33" i="2"/>
  <c r="W32" i="2"/>
  <c r="W31" i="2"/>
  <c r="W30" i="2"/>
  <c r="W29" i="2"/>
  <c r="W28" i="2"/>
  <c r="W25" i="2"/>
  <c r="W24" i="2"/>
  <c r="W22" i="2"/>
  <c r="W21" i="2"/>
  <c r="W19" i="2"/>
  <c r="W18" i="2"/>
  <c r="W17" i="2"/>
  <c r="W15" i="2"/>
  <c r="W14" i="2"/>
  <c r="W13" i="2"/>
  <c r="W11" i="2"/>
  <c r="W10" i="2"/>
  <c r="W9" i="2"/>
  <c r="W8" i="2"/>
  <c r="A8" i="2"/>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6" i="2"/>
  <c r="S3" i="2"/>
  <c r="R3" i="2"/>
  <c r="Q3" i="2"/>
  <c r="P3" i="2"/>
  <c r="M3" i="2"/>
  <c r="AU2" i="2"/>
  <c r="AT2" i="2"/>
  <c r="AR2" i="2"/>
  <c r="AQ2" i="2"/>
  <c r="AO2" i="2"/>
  <c r="D123" i="2" s="1"/>
  <c r="V2" i="2"/>
  <c r="U2" i="2"/>
  <c r="T2" i="2"/>
  <c r="S2" i="2"/>
  <c r="R2" i="2"/>
  <c r="Q2" i="2"/>
  <c r="P2" i="2"/>
  <c r="M2" i="2"/>
  <c r="AU1" i="2"/>
  <c r="F135" i="2" s="1"/>
  <c r="AT1" i="2"/>
  <c r="F134" i="2" s="1"/>
  <c r="AS1" i="2"/>
  <c r="F133" i="2" s="1"/>
  <c r="AR1" i="2"/>
  <c r="AQ1" i="2"/>
  <c r="AO1" i="2"/>
  <c r="D124" i="2" s="1"/>
  <c r="S1" i="2"/>
  <c r="Q4" i="2" l="1"/>
  <c r="W2" i="2"/>
  <c r="M4" i="2"/>
  <c r="F127" i="2" s="1"/>
  <c r="S4" i="2"/>
  <c r="W3" i="2"/>
  <c r="W4" i="2" s="1"/>
  <c r="A51" i="2"/>
  <c r="A50" i="2"/>
  <c r="A57" i="2" s="1"/>
  <c r="A58" i="2" s="1"/>
  <c r="A59" i="2" s="1"/>
  <c r="A60" i="2" s="1"/>
  <c r="A61" i="2" s="1"/>
  <c r="A63" i="2" s="1"/>
  <c r="A64" i="2" s="1"/>
  <c r="P4" i="2"/>
  <c r="A69" i="2"/>
  <c r="A74" i="2" s="1"/>
  <c r="F132" i="2"/>
  <c r="A76" i="2" l="1"/>
  <c r="A79" i="2" s="1"/>
  <c r="A75" i="2"/>
  <c r="A77" i="2" s="1"/>
  <c r="A80" i="2" l="1"/>
  <c r="A84" i="2" s="1"/>
  <c r="A85" i="2" s="1"/>
  <c r="A86" i="2" s="1"/>
  <c r="A78" i="2"/>
</calcChain>
</file>

<file path=xl/sharedStrings.xml><?xml version="1.0" encoding="utf-8"?>
<sst xmlns="http://schemas.openxmlformats.org/spreadsheetml/2006/main" count="2231" uniqueCount="576">
  <si>
    <t>Photographer</t>
  </si>
  <si>
    <t>Remark</t>
  </si>
  <si>
    <t>Name</t>
  </si>
  <si>
    <t>Position</t>
  </si>
  <si>
    <t>Yes</t>
  </si>
  <si>
    <t>List of invitees</t>
  </si>
  <si>
    <t>Sent</t>
  </si>
  <si>
    <t>Stay in DTL</t>
  </si>
  <si>
    <t>Observer</t>
  </si>
  <si>
    <t>FD3210</t>
  </si>
  <si>
    <t>Yes, self-paid</t>
  </si>
  <si>
    <t>Expert Group Meeting on Alternative Development
 2019</t>
  </si>
  <si>
    <t>Likely</t>
  </si>
  <si>
    <t>Reply yes</t>
  </si>
  <si>
    <t>Other/Self-sponsor</t>
  </si>
  <si>
    <t>No</t>
  </si>
  <si>
    <t>Total</t>
  </si>
  <si>
    <t>No.</t>
  </si>
  <si>
    <t>Institution</t>
  </si>
  <si>
    <t>Country / Sector</t>
  </si>
  <si>
    <t>Category</t>
  </si>
  <si>
    <t>Region</t>
  </si>
  <si>
    <t>Done</t>
  </si>
  <si>
    <t>Gender</t>
  </si>
  <si>
    <t>Email</t>
  </si>
  <si>
    <t>Save the date</t>
  </si>
  <si>
    <t>Invitation</t>
  </si>
  <si>
    <t>Participation (formal &amp; informal confirmation)</t>
  </si>
  <si>
    <t xml:space="preserve">Flight booked by
</t>
  </si>
  <si>
    <t>Doi Tung Lodge</t>
  </si>
  <si>
    <t>Riverie</t>
  </si>
  <si>
    <t>Riverie check in date</t>
  </si>
  <si>
    <t>Riverie check out date</t>
  </si>
  <si>
    <t>Room needed on 15 Dec</t>
  </si>
  <si>
    <t>Room needed on 16 Dec</t>
  </si>
  <si>
    <t>Room needed on 17 Dec</t>
  </si>
  <si>
    <t>Conference Package / Meals</t>
  </si>
  <si>
    <t>Point of
 departure
(Origin)</t>
  </si>
  <si>
    <t>Ticket booked</t>
  </si>
  <si>
    <t>Flight to BKK - 
Departure Date</t>
  </si>
  <si>
    <t>Flight to BKK - Departure Time</t>
  </si>
  <si>
    <t>Flight to
BKK-
Arrival Date</t>
  </si>
  <si>
    <t>Flight to 
BKK Arrival Time</t>
  </si>
  <si>
    <t>Flight to BKK - No.</t>
  </si>
  <si>
    <t>Flight to CEI - Date</t>
  </si>
  <si>
    <t>Flight to CEI - Departure Time</t>
  </si>
  <si>
    <t>Flight to CEI - Arrival Time</t>
  </si>
  <si>
    <t>Flight to CEI - No.</t>
  </si>
  <si>
    <t>Flight from CEI - Date</t>
  </si>
  <si>
    <t>Flight to CEI - Time</t>
  </si>
  <si>
    <t>Flight from BKK - Date</t>
  </si>
  <si>
    <t>Flight from BKK - Time</t>
  </si>
  <si>
    <t>Flight from BKK - No.</t>
  </si>
  <si>
    <t>Dietary requirement</t>
  </si>
  <si>
    <t>Dinner 
14 Dec</t>
  </si>
  <si>
    <t>Dinner
15 Dec</t>
  </si>
  <si>
    <t>Lunch
16 Dec</t>
  </si>
  <si>
    <t>Dinner
16 Dec (Rai)</t>
  </si>
  <si>
    <t>Lunch
17 Dec</t>
  </si>
  <si>
    <t>Dinner
17 Dec</t>
  </si>
  <si>
    <t xml:space="preserve">Date of Birth </t>
  </si>
  <si>
    <t>Group:
Morning 
1 / 2 / 3+4
Afternoon 
1+3 / 2+4</t>
  </si>
  <si>
    <t>Van</t>
  </si>
  <si>
    <t xml:space="preserve">Request for a copy of passport </t>
  </si>
  <si>
    <t xml:space="preserve">Mr. Mohammad Zia Ahmadzae </t>
  </si>
  <si>
    <t xml:space="preserve">Program Executive Director </t>
  </si>
  <si>
    <t>Ministry of Agriculture, Irrigation and Livestock (MAIL)</t>
  </si>
  <si>
    <t>Afghanistan </t>
  </si>
  <si>
    <t>Asia</t>
  </si>
  <si>
    <t>1.He is nominated as participant for an event of the Royal Project to commemorate the 50 years of their work from 19th to 22th of Dec, so the visa issue will be solved anyway.
2.He will also attend Royal Project event (Awaiting the confirmation)</t>
  </si>
  <si>
    <t>Afghanzia56@gmail.com</t>
  </si>
  <si>
    <t>Received</t>
  </si>
  <si>
    <t>Mr. Khaliq Mahjoob</t>
  </si>
  <si>
    <t xml:space="preserve">Director of Alternative Livelihood </t>
  </si>
  <si>
    <t xml:space="preserve">Ministry of Agriculture, Irrigation and Livestock </t>
  </si>
  <si>
    <t>Country</t>
  </si>
  <si>
    <t>M</t>
  </si>
  <si>
    <t xml:space="preserve">mahjoob8@hotmail.com </t>
  </si>
  <si>
    <t>ONCB</t>
  </si>
  <si>
    <t>DTL</t>
  </si>
  <si>
    <t>Kabul</t>
  </si>
  <si>
    <t>No restriction</t>
  </si>
  <si>
    <t>Mr. Idriz Haxhiaj</t>
  </si>
  <si>
    <t>Director for Policies and Strategies of Public Order and Security</t>
  </si>
  <si>
    <t>Ministry of Interiror, Central Anti-Cannabis Task Force</t>
  </si>
  <si>
    <t>Albania </t>
  </si>
  <si>
    <t>Europe</t>
  </si>
  <si>
    <t>We would invite someone from Agricultural ministry and member of task force, but only last week, people have changed, so I will come back on that
(They are task force of Albanian govt. which consist of law enforcement and agriculture and education and health and deals with AD)</t>
  </si>
  <si>
    <t>Idriz.Haxhiaj@mb.gov.al</t>
  </si>
  <si>
    <t>GIZ</t>
  </si>
  <si>
    <t>Tirana</t>
  </si>
  <si>
    <t>TK058</t>
  </si>
  <si>
    <t>PG 233</t>
  </si>
  <si>
    <t>PG234</t>
  </si>
  <si>
    <t>TK069</t>
  </si>
  <si>
    <t>Dr. Adela Llatja</t>
  </si>
  <si>
    <t>Project Coordinator,  Global Partnership on Drug Policies and Development (GPDPD) Albania</t>
  </si>
  <si>
    <t>Deutsche Gesellschaft für Internationale Zusammenarbeit (GIZ) GmbH</t>
  </si>
  <si>
    <t>F</t>
  </si>
  <si>
    <t>Adela.llatja@giz.de</t>
  </si>
  <si>
    <t>Self-sponsor</t>
  </si>
  <si>
    <t>Yes S</t>
  </si>
  <si>
    <t>Pick up point</t>
  </si>
  <si>
    <t>Mr. Luiz Guilherme Mendes de Paiva</t>
  </si>
  <si>
    <t>Coordinator of Legislative Affairs</t>
  </si>
  <si>
    <t>Brazilian Institute for Criminal Sciences</t>
  </si>
  <si>
    <t>Brazil</t>
  </si>
  <si>
    <t>South America</t>
  </si>
  <si>
    <t>paivalg@gmail.com</t>
  </si>
  <si>
    <t>Sao Paulo</t>
  </si>
  <si>
    <t>QR 0834</t>
  </si>
  <si>
    <t>QR 4 362</t>
  </si>
  <si>
    <t>QR0837</t>
  </si>
  <si>
    <t>Since it is an extremely long flight, I’d appreciate if it could be booked on Qatar,Turkish or Emirates  Airlines, if possible, for more convenient connections</t>
  </si>
  <si>
    <t>Dr. Gustavo Camilo Baptista</t>
  </si>
  <si>
    <t>Director of Public Policies and Institutional Articulation</t>
  </si>
  <si>
    <t>National Secretary on Drug Policies, Ministry of Justice and Public Security</t>
  </si>
  <si>
    <t>gustavo.baptista@mj.gov.br</t>
  </si>
  <si>
    <t>No, late arrival</t>
  </si>
  <si>
    <t>Brasillia</t>
  </si>
  <si>
    <t>EK 2547</t>
  </si>
  <si>
    <t>EK4492</t>
  </si>
  <si>
    <t>EK 4 4 95</t>
  </si>
  <si>
    <t>EK 0385</t>
  </si>
  <si>
    <t>Dr. Carlos Timo Brito</t>
  </si>
  <si>
    <t xml:space="preserve">Head of the Research and Training Office </t>
  </si>
  <si>
    <t>carlos.brito@mj.gov.br</t>
  </si>
  <si>
    <t>PG233</t>
  </si>
  <si>
    <t>PG232</t>
  </si>
  <si>
    <t>Mr. Zhou Guangming</t>
  </si>
  <si>
    <t>Division Director</t>
  </si>
  <si>
    <t>National Narcotics Control Commission</t>
  </si>
  <si>
    <t>China </t>
  </si>
  <si>
    <t>Our colleague attended UNODC workshop on AD in May and suggested this person, but perhaps Jenna can confirm if he is the one we should invite and provide his email contact?</t>
  </si>
  <si>
    <t>wangchangjiang@mofcom.gov.cn</t>
  </si>
  <si>
    <t>Beijing</t>
  </si>
  <si>
    <t>TG675</t>
  </si>
  <si>
    <t>MU2598</t>
  </si>
  <si>
    <t>N/A</t>
  </si>
  <si>
    <t>Mr. Liu Bin</t>
  </si>
  <si>
    <t>Section Chief</t>
  </si>
  <si>
    <t>zodiac13@126.com</t>
  </si>
  <si>
    <t>Mr. Ian Tennant</t>
  </si>
  <si>
    <t>Fund Manager</t>
  </si>
  <si>
    <t>Global Initiative against Transnational Organized Crime (GITOC)</t>
  </si>
  <si>
    <t>Civil Society Organisation</t>
  </si>
  <si>
    <t>please wait, if she gets another contract, there is a conflict of interest - so the SAVE the DATE needs to sent later, may be</t>
  </si>
  <si>
    <t>siria.gastelum@globalinitiative.net</t>
  </si>
  <si>
    <t>Vienna</t>
  </si>
  <si>
    <t>QR 826</t>
  </si>
  <si>
    <t>QR 4368</t>
  </si>
  <si>
    <t>QR 837</t>
  </si>
  <si>
    <t>Ms. Phawana Niemloy</t>
  </si>
  <si>
    <t>Board Member</t>
  </si>
  <si>
    <t>Mae Fah Luang Foundation under Royal Patronage (MFLF)</t>
  </si>
  <si>
    <t xml:space="preserve">Civil Society Organisation </t>
  </si>
  <si>
    <t>Thailand</t>
  </si>
  <si>
    <t>MFLF</t>
  </si>
  <si>
    <t>No, but join at 52 Rai</t>
  </si>
  <si>
    <t>Bangkok</t>
  </si>
  <si>
    <t>WE130</t>
  </si>
  <si>
    <t>WE135</t>
  </si>
  <si>
    <t>M.L. Dispanadda Diskul</t>
  </si>
  <si>
    <t xml:space="preserve">Chief Executive Officer </t>
  </si>
  <si>
    <t>dispanadda@doitung.org</t>
  </si>
  <si>
    <t>Dr. Sandro Calvani</t>
  </si>
  <si>
    <t>Senior Adviser on Strategic Planning</t>
  </si>
  <si>
    <t>sandro@doitung.org</t>
  </si>
  <si>
    <t>WE137</t>
  </si>
  <si>
    <t>Mr. Hkam Awng</t>
  </si>
  <si>
    <t>Director of Myanmar Programmes</t>
  </si>
  <si>
    <t>Myanmar</t>
  </si>
  <si>
    <t xml:space="preserve">hkam.awng@doitung.org </t>
  </si>
  <si>
    <t>VIP House</t>
  </si>
  <si>
    <t>Yangon</t>
  </si>
  <si>
    <t>MAI8M355</t>
  </si>
  <si>
    <t>PG235</t>
  </si>
  <si>
    <t>His own car</t>
  </si>
  <si>
    <t>Mr. Sai Lone</t>
  </si>
  <si>
    <t>Senior Advisor</t>
  </si>
  <si>
    <t>Myanmar Opium Farmers Forum</t>
  </si>
  <si>
    <t>Southeast Asia</t>
  </si>
  <si>
    <t>sailone66@@gmail.com</t>
  </si>
  <si>
    <t>PG 702</t>
  </si>
  <si>
    <t>RPF</t>
  </si>
  <si>
    <t>Dr. Matti Joutsen</t>
  </si>
  <si>
    <t>Special Advisor</t>
  </si>
  <si>
    <t xml:space="preserve">Thailand Institute of Justice </t>
  </si>
  <si>
    <t xml:space="preserve">matti.j@tijthailand.org </t>
  </si>
  <si>
    <t>TG2136</t>
  </si>
  <si>
    <t>TG2137</t>
  </si>
  <si>
    <t>Mr. Thomas Krammer</t>
  </si>
  <si>
    <t>Coordinator of Myanmar Programme</t>
  </si>
  <si>
    <t>Transnational Institute (TNI)</t>
  </si>
  <si>
    <t xml:space="preserve">tkramer@tni.org </t>
  </si>
  <si>
    <t>Arranged by RPF</t>
  </si>
  <si>
    <t>Chiang Mai</t>
  </si>
  <si>
    <t>Mr. Hernando Londono Acosta</t>
  </si>
  <si>
    <t>Director of the National Program for Substitution of Illegal Crops</t>
  </si>
  <si>
    <t>Office of the Presidential Advisor for Stabilization and Consolidation</t>
  </si>
  <si>
    <t>Colombia</t>
  </si>
  <si>
    <t>He will recieve our support</t>
  </si>
  <si>
    <t>oscar.echeverry@cancilleria.gov.co</t>
  </si>
  <si>
    <t>Mr. Jairo Edmundo Cabrera Pantoja</t>
  </si>
  <si>
    <t>National Legal Advisor, National Program for Substitution of Illegal Crops</t>
  </si>
  <si>
    <t>martha.alarcon@cancilleria.gov.co</t>
  </si>
  <si>
    <t xml:space="preserve">Sent </t>
  </si>
  <si>
    <t>Mr. Juan Carlos Garzon</t>
  </si>
  <si>
    <t>Head of Area</t>
  </si>
  <si>
    <t>Ideas para la Paz (FIP)</t>
  </si>
  <si>
    <t>jcg78@georgetown.edu</t>
  </si>
  <si>
    <t>JFK</t>
  </si>
  <si>
    <t>EK374</t>
  </si>
  <si>
    <t>TG2130</t>
  </si>
  <si>
    <t>EK 4495</t>
  </si>
  <si>
    <t>EK371</t>
  </si>
  <si>
    <t>Vegetarian</t>
  </si>
  <si>
    <t>Yes V</t>
  </si>
  <si>
    <t>Ms. Ana Maria Rueda</t>
  </si>
  <si>
    <t>Director of Drug Policy</t>
  </si>
  <si>
    <t>Ministry of Justice</t>
  </si>
  <si>
    <t xml:space="preserve">ana.rueda@minjusticia.gov.co </t>
  </si>
  <si>
    <t>Ms. Astrid Fuya Barajas</t>
  </si>
  <si>
    <t xml:space="preserve">Advisor, Deputy Direction of Strategy and Analysis </t>
  </si>
  <si>
    <t>astrid.fuya@minjusticia.gov.co</t>
  </si>
  <si>
    <t>Mr. Hector Fabio Santos Duarte</t>
  </si>
  <si>
    <t>Specialized Advisor, GPDPD Colombia</t>
  </si>
  <si>
    <t>GIZ will support his flight to BKK and CEI (as of 18Sep 2019)</t>
  </si>
  <si>
    <t xml:space="preserve">hector.santos@giz.de </t>
  </si>
  <si>
    <t>Bogota</t>
  </si>
  <si>
    <t>LH772</t>
  </si>
  <si>
    <t>LH773</t>
  </si>
  <si>
    <t>Ms. Laura D'Arrigo</t>
  </si>
  <si>
    <t xml:space="preserve">Senior Diplomat </t>
  </si>
  <si>
    <t>French Interministerial Mission for Combating Drugs and Addictive Behaviours, MILDECA</t>
  </si>
  <si>
    <t>France</t>
  </si>
  <si>
    <t xml:space="preserve">laura.d-arrigo@pm.gouv.fr </t>
  </si>
  <si>
    <t>Paris</t>
  </si>
  <si>
    <t>AF 166</t>
  </si>
  <si>
    <t>TG 2132</t>
  </si>
  <si>
    <t>TG2131</t>
  </si>
  <si>
    <t>AF 165</t>
  </si>
  <si>
    <t>Mr. Daniel Brombacher</t>
  </si>
  <si>
    <t>Head of Project, GPDPD</t>
  </si>
  <si>
    <t>Germany</t>
  </si>
  <si>
    <t>GIZ will support his flight to BKK and CEI (as of 2 Sep 2019)</t>
  </si>
  <si>
    <t>daniel.brombacher@giz.de</t>
  </si>
  <si>
    <t>Berlin</t>
  </si>
  <si>
    <t>TG2135</t>
  </si>
  <si>
    <t>TG 920</t>
  </si>
  <si>
    <t>Ms. Julia Jesson</t>
  </si>
  <si>
    <t>Advisor, GPDPD</t>
  </si>
  <si>
    <t>julia.jesson@giz.de</t>
  </si>
  <si>
    <t>Berlin/Munich</t>
  </si>
  <si>
    <t>TG924</t>
  </si>
  <si>
    <t>Mr. Jan Westerbarkei</t>
  </si>
  <si>
    <t>Junior Advisor, Sector Project Sustainable Rural Areas</t>
  </si>
  <si>
    <t>Jan.westerbarkei@giz.de</t>
  </si>
  <si>
    <t>Cologne/Bonn</t>
  </si>
  <si>
    <t>TG 921</t>
  </si>
  <si>
    <t>TG5962</t>
  </si>
  <si>
    <t>TG920</t>
  </si>
  <si>
    <t>Mr. Francis Kofi Torkornoo</t>
  </si>
  <si>
    <t xml:space="preserve">Executive Secretary </t>
  </si>
  <si>
    <t>Narcotics Control Board</t>
  </si>
  <si>
    <t>Ghana</t>
  </si>
  <si>
    <t>Africa</t>
  </si>
  <si>
    <t>fkriverbank@gmail.com</t>
  </si>
  <si>
    <t>Accra</t>
  </si>
  <si>
    <t>ET628</t>
  </si>
  <si>
    <t>PG236</t>
  </si>
  <si>
    <t>Prefer Emirates</t>
  </si>
  <si>
    <t xml:space="preserve">Lic. Juan Rafael Sánchez </t>
  </si>
  <si>
    <t>SECCATID</t>
  </si>
  <si>
    <t>Guatemala</t>
  </si>
  <si>
    <t xml:space="preserve">jsanchez@seccatid.gob.gt  </t>
  </si>
  <si>
    <t>Mr. Rajesh Nandan Srivastava</t>
  </si>
  <si>
    <t>Deputy Director General (Operations)</t>
  </si>
  <si>
    <t>Narcotics Control Bureau, Ministry of Home Affairs</t>
  </si>
  <si>
    <t>India</t>
  </si>
  <si>
    <t>rajesh.srivastava@nic.in</t>
  </si>
  <si>
    <t>Ms. Radhika Budaraju</t>
  </si>
  <si>
    <t>Deputy Director General</t>
  </si>
  <si>
    <t>Narcotics Control Bureau</t>
  </si>
  <si>
    <t>supdticc-ncb@gov.in</t>
  </si>
  <si>
    <t>Delhi</t>
  </si>
  <si>
    <t>Mr. Dunan Ismail Isja</t>
  </si>
  <si>
    <t>Deputy of Community Empowerment</t>
  </si>
  <si>
    <t>National Narcotics Board (BNN)</t>
  </si>
  <si>
    <t>Indonesia </t>
  </si>
  <si>
    <t>ONCB is helping with invitation</t>
  </si>
  <si>
    <t>dhiniwardiono@gmail.com</t>
  </si>
  <si>
    <t>Jarkata</t>
  </si>
  <si>
    <t>TG343</t>
  </si>
  <si>
    <t>TG5961</t>
  </si>
  <si>
    <t>TG435</t>
  </si>
  <si>
    <t>Mr. Hendrajid Putut Widagdo</t>
  </si>
  <si>
    <t>Yes but reject</t>
  </si>
  <si>
    <t>Mr. Rikki Gunawan Pangaribuan</t>
  </si>
  <si>
    <t>Dr. John Collins</t>
  </si>
  <si>
    <t>Executive Director, International Drug Policy Unit (IDPU)</t>
  </si>
  <si>
    <t>London School of Economics (LSE)</t>
  </si>
  <si>
    <t>International Expert</t>
  </si>
  <si>
    <t>J.Collins@lse.ac.uk</t>
  </si>
  <si>
    <t>London</t>
  </si>
  <si>
    <t>TG916</t>
  </si>
  <si>
    <t>Gluten free</t>
  </si>
  <si>
    <t>Yes G</t>
  </si>
  <si>
    <t>Mr. David Mansfield</t>
  </si>
  <si>
    <t>D.Mansfield@lse.ac.uk</t>
  </si>
  <si>
    <t>Ms. Deborah Alimi</t>
  </si>
  <si>
    <t>Research and policy analysis</t>
  </si>
  <si>
    <t xml:space="preserve">Panthéon Sorbonne University </t>
  </si>
  <si>
    <t>deborah.alimi@gmail.com</t>
  </si>
  <si>
    <t>Paris/Helsinki</t>
  </si>
  <si>
    <t>AY0141</t>
  </si>
  <si>
    <t>AY0144</t>
  </si>
  <si>
    <t>Mr. Javier Sagredo</t>
  </si>
  <si>
    <t>Expert on sustainable development-based drug policy solutions</t>
  </si>
  <si>
    <t xml:space="preserve">International expert </t>
  </si>
  <si>
    <t xml:space="preserve">xagredo@hotmail.com </t>
  </si>
  <si>
    <t>Madrid</t>
  </si>
  <si>
    <t>TK 068</t>
  </si>
  <si>
    <t>PG 235</t>
  </si>
  <si>
    <t>Ms. Laura Macini</t>
  </si>
  <si>
    <t>Human Rights Officer</t>
  </si>
  <si>
    <t xml:space="preserve">Office of the United Nations High Commissioner for Human Rights (OHCHR) for South-East Asia </t>
  </si>
  <si>
    <t>International Organisation</t>
  </si>
  <si>
    <t>laura.macini@un.org</t>
  </si>
  <si>
    <t>No S</t>
  </si>
  <si>
    <t>WE136</t>
  </si>
  <si>
    <t xml:space="preserve">Yes </t>
  </si>
  <si>
    <t>Mr. Antonio Lomba</t>
  </si>
  <si>
    <t xml:space="preserve">Chief, Institutional Strengthening Unit
Executive Secretariat of the Inter-American Drug Abuse Control Commission (CICAD)
Secretariat for Multidimensional Security
</t>
  </si>
  <si>
    <t>Organization of American States</t>
  </si>
  <si>
    <t>USA</t>
  </si>
  <si>
    <t xml:space="preserve">alomba@oas.org </t>
  </si>
  <si>
    <t xml:space="preserve">No </t>
  </si>
  <si>
    <t>DCA or IAD</t>
  </si>
  <si>
    <t>AA 8895</t>
  </si>
  <si>
    <t>AA8412</t>
  </si>
  <si>
    <t>Mr. Lomba stays in BKK from 13-14th and 17-18th self sponsored</t>
  </si>
  <si>
    <t>Ms. Anubha Sood</t>
  </si>
  <si>
    <t>Senior Program Officer, Alternative Livelihoods and Counter Narcotics</t>
  </si>
  <si>
    <t>United Nations Office On Drugs and Crime (UNODC), Afghanistan</t>
  </si>
  <si>
    <t>Still awaiting for participation confirmation from Royal
Project Foundation</t>
  </si>
  <si>
    <t>anubha.sood@un.org</t>
  </si>
  <si>
    <t>TG324</t>
  </si>
  <si>
    <t>A flight Kabul-Delhi-BKK</t>
  </si>
  <si>
    <t>Mr. Jose Guillermo Garcia Miranda</t>
  </si>
  <si>
    <t>Chief of the Alternative Development Branch</t>
  </si>
  <si>
    <t>UNODC Colombia</t>
  </si>
  <si>
    <t>The costs of travel expenses and accommodation
will be borne directly by him between 7 and 14
and 18 and 27December.</t>
  </si>
  <si>
    <t>guillermo.garcia@un.org</t>
  </si>
  <si>
    <t>Mr. Erlend Falch</t>
  </si>
  <si>
    <t>Programme Manager and Officer in charge</t>
  </si>
  <si>
    <t>UNODC Lao PDR</t>
  </si>
  <si>
    <t>erlend-audunson.falch@un.org</t>
  </si>
  <si>
    <t>Vientiane</t>
  </si>
  <si>
    <t>TG2571</t>
  </si>
  <si>
    <t>TG2133</t>
  </si>
  <si>
    <t>Ms. Elisabeth Seidl</t>
  </si>
  <si>
    <t>Associate Expert</t>
  </si>
  <si>
    <t>I am not sure if we need 2 people, especially as Lisa might does more wildlife crime? But you know better
May attend the RPF event</t>
  </si>
  <si>
    <t>elisabeth.seidl@un.org</t>
  </si>
  <si>
    <t>Mr. Jaime Eduardo Perez Mayorga</t>
  </si>
  <si>
    <t>AD International Consultant</t>
  </si>
  <si>
    <t>UNODC Myanmar</t>
  </si>
  <si>
    <t xml:space="preserve">jaime.perez@un.org </t>
  </si>
  <si>
    <t>PG 232</t>
  </si>
  <si>
    <t>Recieved</t>
  </si>
  <si>
    <t>Mr. Troels Vester</t>
  </si>
  <si>
    <t>Country Manager</t>
  </si>
  <si>
    <t>troels.vester@un.org</t>
  </si>
  <si>
    <t>Mr. Jeremy Douglas</t>
  </si>
  <si>
    <t xml:space="preserve">Regional Representative </t>
  </si>
  <si>
    <t>UNODC, Regional Office for Southeast Asia and Pacific</t>
  </si>
  <si>
    <t>jeremy.douglas@un.org</t>
  </si>
  <si>
    <t>Ms. Cynthia Veliko</t>
  </si>
  <si>
    <t>OHCHR for South-East Asia and Chief Bangkok Office of the UN High Commissioner for Human Rights</t>
  </si>
  <si>
    <t>Mrs. Coletta Youngers</t>
  </si>
  <si>
    <t>Senior Fellow on Drug Policy Reform</t>
  </si>
  <si>
    <t>Washington Office on Latin America (WOLA)</t>
  </si>
  <si>
    <t>North America</t>
  </si>
  <si>
    <t>coletta.youngers@gmail.com</t>
  </si>
  <si>
    <t>Mr. John Walsh</t>
  </si>
  <si>
    <t>Director for Drug Policy Drug Policy Reform</t>
  </si>
  <si>
    <t>Ms. Celine Ruiz</t>
  </si>
  <si>
    <t>DG Migration and Home Affairs</t>
  </si>
  <si>
    <t>EU Commission</t>
  </si>
  <si>
    <t>Celine.RUIZ@ec.europa.eu</t>
  </si>
  <si>
    <t>Mr. Jorge Rios</t>
  </si>
  <si>
    <t>Chief of Sustainable Livelihood Unit</t>
  </si>
  <si>
    <t xml:space="preserve">UNODC Vienna </t>
  </si>
  <si>
    <t>jorge.rios@un.org</t>
  </si>
  <si>
    <t>OS25</t>
  </si>
  <si>
    <t>WE131</t>
  </si>
  <si>
    <t xml:space="preserve">Arranged by RPF        </t>
  </si>
  <si>
    <t>Ms. Jenna Dawson-Faber</t>
  </si>
  <si>
    <t>Programme Officer</t>
  </si>
  <si>
    <t>jenna.dawson-faber@un.org</t>
  </si>
  <si>
    <t xml:space="preserve">Ms. Lejda Toci </t>
  </si>
  <si>
    <t>Crime Prevention and Criminal Justice Officer</t>
  </si>
  <si>
    <t>lejda.toci@un.org</t>
  </si>
  <si>
    <t>PG231</t>
  </si>
  <si>
    <t>Ms. Johanna Harmina Korenblik</t>
  </si>
  <si>
    <t>Chief of Programme Development and Management Unit, Research and Trend Analysis Branch</t>
  </si>
  <si>
    <t>anja.korenblik@un.org</t>
  </si>
  <si>
    <t>QR 834</t>
  </si>
  <si>
    <t>QR 4361</t>
  </si>
  <si>
    <t>Dr. Jaqueline Garcia-Yi</t>
  </si>
  <si>
    <t>Research Officer</t>
  </si>
  <si>
    <t>jaqueline.garcia-yi@un.org</t>
  </si>
  <si>
    <t>Mr. Phoutsavath Sounthala</t>
  </si>
  <si>
    <t>Deputy Secretary-General</t>
  </si>
  <si>
    <t>Lao National Commission for Drug Control and Supervision (LCDC)</t>
  </si>
  <si>
    <t>Lao PDR</t>
  </si>
  <si>
    <t>soudaphone_pvs@hotmail.com</t>
  </si>
  <si>
    <t>TG 2135</t>
  </si>
  <si>
    <t>TG 576</t>
  </si>
  <si>
    <t>Ms. Daniela Ruiz Domínguez</t>
  </si>
  <si>
    <t>Advisor for Multidimensional Security</t>
  </si>
  <si>
    <t>Ministry of Foreign Affairs</t>
  </si>
  <si>
    <t>Mexico</t>
  </si>
  <si>
    <t>will be someone else, I have no answer yet</t>
  </si>
  <si>
    <t>druizd@sre.gob.mx</t>
  </si>
  <si>
    <t>Mexico City</t>
  </si>
  <si>
    <t>NH 847</t>
  </si>
  <si>
    <t>PG 236</t>
  </si>
  <si>
    <t>NH808</t>
  </si>
  <si>
    <t>Mr. Muhammad Mustapha Abdallah</t>
  </si>
  <si>
    <t>Chairman and Chief Executive</t>
  </si>
  <si>
    <t>National Drug Law Enforcement Agency (NDLEA)</t>
  </si>
  <si>
    <t>Nigeria</t>
  </si>
  <si>
    <t>narcoagency@yahoo.com</t>
  </si>
  <si>
    <t>Lagos/Doha</t>
  </si>
  <si>
    <t xml:space="preserve">Ministry of Justice </t>
  </si>
  <si>
    <t>Japan</t>
  </si>
  <si>
    <t>Laos </t>
  </si>
  <si>
    <t>phoutsavath@hotmail.com</t>
  </si>
  <si>
    <t>Ms. Kenechi Obiamaka Nnoruka</t>
  </si>
  <si>
    <t>Pso Legal</t>
  </si>
  <si>
    <t>zheikfields@yahoo.com</t>
  </si>
  <si>
    <t>QR836</t>
  </si>
  <si>
    <t>QR 4363</t>
  </si>
  <si>
    <t>Col. Oke Soe Tun</t>
  </si>
  <si>
    <t>Central Committee for Drug Abuse Control (CCDAC), Ministry of Home Affairs</t>
  </si>
  <si>
    <t>Myanmar  </t>
  </si>
  <si>
    <t>Letter to Police General Aung Win Oo, Chief Of Police (Secretary of CCDAC), and give copy to Police Brig General Win Naing, Joint Secretary to take office action by CCDAC.
Request an appropriate official at the director level in charge with AD projects for long term.</t>
  </si>
  <si>
    <t>Mr. Khin Mg Htut</t>
  </si>
  <si>
    <t xml:space="preserve">Progress of Border Areas and National Races Department (NATALA) </t>
  </si>
  <si>
    <t>Permanent Mission of Peru to the United Nations in Vienna</t>
  </si>
  <si>
    <t>Peru</t>
  </si>
  <si>
    <t>the successor is not 100% confirmed yet, therefore we need to wait</t>
  </si>
  <si>
    <t>Ambassador Marco Balarezo</t>
  </si>
  <si>
    <t>Director General for Global and Multilateral Affaires</t>
  </si>
  <si>
    <t>Ambassador María Teresa Merino</t>
  </si>
  <si>
    <t>Director for Global Affaires</t>
  </si>
  <si>
    <t xml:space="preserve">DEVIDA </t>
  </si>
  <si>
    <t xml:space="preserve">Mr. Cesar Recuencor Cardoso </t>
  </si>
  <si>
    <t>Second Secretary</t>
  </si>
  <si>
    <t>Embassy of Peru in Thailand</t>
  </si>
  <si>
    <t>cesar.recuenco@peruthai.or.th</t>
  </si>
  <si>
    <t>Dr. Alvaro Salcedo Teullet</t>
  </si>
  <si>
    <t>Deputy Director on Drug Control</t>
  </si>
  <si>
    <t>Ministry of Foreign Affairs, Drugs Unit</t>
  </si>
  <si>
    <t xml:space="preserve">Peru </t>
  </si>
  <si>
    <t>asalcedo@rree.gob.pe</t>
  </si>
  <si>
    <t>Lima</t>
  </si>
  <si>
    <t>KL875</t>
  </si>
  <si>
    <t>TG 5966</t>
  </si>
  <si>
    <t>TG 2137</t>
  </si>
  <si>
    <t>KL876</t>
  </si>
  <si>
    <t>DEVIDA</t>
  </si>
  <si>
    <t>Peru </t>
  </si>
  <si>
    <t xml:space="preserve">Ms. Ramrada Ninnad </t>
  </si>
  <si>
    <t xml:space="preserve">Vice President, Head of Corporate Social Responsibility </t>
  </si>
  <si>
    <t>Bank of Ayudhya</t>
  </si>
  <si>
    <t>Private sector</t>
  </si>
  <si>
    <t>earth111@gmail.com</t>
  </si>
  <si>
    <t>Ms. Pilailuck Pichaiwatt</t>
  </si>
  <si>
    <t>Department Manager, Sustainability Develpoment: Public Sector
Sustainability, Good Governance and Corporate Communication</t>
  </si>
  <si>
    <t>Charoen Pokphand Group</t>
  </si>
  <si>
    <t xml:space="preserve">
pilailuck.pic@cp.co.th</t>
  </si>
  <si>
    <t>Self-managed transport</t>
  </si>
  <si>
    <t>Mr. Pipatpong Israsena Na Ayudhya</t>
  </si>
  <si>
    <t>Managing Director and Chief Executive Officer / Board Member</t>
  </si>
  <si>
    <t>Doi Kham / Mae Fah Luang Foundation under Royal Patronage (MFLF)</t>
  </si>
  <si>
    <t>pipatpong.i@doikham.co.th</t>
  </si>
  <si>
    <t>WE 137</t>
  </si>
  <si>
    <t>Mr. Lars Olov Svensson</t>
  </si>
  <si>
    <t>Sustainability and Communications Director and Group Sustainability Manager</t>
  </si>
  <si>
    <t>IKEA Southeast Asia and Ikano Group</t>
  </si>
  <si>
    <t>lars.svensson@ikano.asia</t>
  </si>
  <si>
    <t>Mr. Lennart Clerkx</t>
  </si>
  <si>
    <t>General Director</t>
  </si>
  <si>
    <t>This Side Up</t>
  </si>
  <si>
    <t>I belief, K`Hkam Awng has the contact. If not, I will take care of it</t>
  </si>
  <si>
    <t xml:space="preserve">lennart@tsutrade.com </t>
  </si>
  <si>
    <t>Amsterdam</t>
  </si>
  <si>
    <t>KL 875</t>
  </si>
  <si>
    <t>H1 4758</t>
  </si>
  <si>
    <t xml:space="preserve">Jean-Christophe Galland </t>
  </si>
  <si>
    <t>Malongo</t>
  </si>
  <si>
    <t>jcgalland@malongo.com</t>
  </si>
  <si>
    <t>Howard Buffet Foundation</t>
  </si>
  <si>
    <t xml:space="preserve">
tkramer@tni.org
</t>
  </si>
  <si>
    <t>Mr. Peerapong Phimonwichayakit</t>
  </si>
  <si>
    <t>Counsellor</t>
  </si>
  <si>
    <t>Permanent Mission of Thailand to the International Organisations in Vienna</t>
  </si>
  <si>
    <t>pphimonw@gmail.com</t>
  </si>
  <si>
    <t>Mr. Liu Jian</t>
  </si>
  <si>
    <t>Secretary General</t>
  </si>
  <si>
    <t>Yunnan Alternative Development Association</t>
  </si>
  <si>
    <t>Can UNODC recommend? Or we invite via Chinese Govt.?</t>
  </si>
  <si>
    <t>Kunming</t>
  </si>
  <si>
    <t>MU2597</t>
  </si>
  <si>
    <t xml:space="preserve">Ms. Naruedee Janthasing </t>
  </si>
  <si>
    <t>Project Coordinator, GPDPD Thailand</t>
  </si>
  <si>
    <t xml:space="preserve">naruedee.janthasing@giz.de </t>
  </si>
  <si>
    <t>Ms. Thanchanok Uthaiwan</t>
  </si>
  <si>
    <t>Third Secretary, International Organization Department</t>
  </si>
  <si>
    <t xml:space="preserve">Ministry of Foreign Affairs </t>
  </si>
  <si>
    <t>thanchanoku.mfa@gmail.com</t>
  </si>
  <si>
    <t>Mr. Wichai Chaimongkhon</t>
  </si>
  <si>
    <t>Senior Narcotics Control Advisor</t>
  </si>
  <si>
    <t>Office of Narcotic Control Board (ONCB)</t>
  </si>
  <si>
    <t>Thailand </t>
  </si>
  <si>
    <t>Ms. Rachanikorn  Sarasiri</t>
  </si>
  <si>
    <t>Advisor</t>
  </si>
  <si>
    <t>FD3209</t>
  </si>
  <si>
    <t>Mrs. Naramon Chuangrungsri</t>
  </si>
  <si>
    <t>Ms. Areepak Ngernbamroong</t>
  </si>
  <si>
    <t>Director of Drug Demand Reduction Bureau</t>
  </si>
  <si>
    <t>Royal Project Foundation</t>
  </si>
  <si>
    <t>Ms. Ha Thi Van Trang</t>
  </si>
  <si>
    <t>Officer of Investigation Police Department on Drug Crimes</t>
  </si>
  <si>
    <t>Ministry of Public Security</t>
  </si>
  <si>
    <t>Vietnam </t>
  </si>
  <si>
    <t>havantrang92@gmail.com</t>
  </si>
  <si>
    <t>Ha noi</t>
  </si>
  <si>
    <t>VN0615</t>
  </si>
  <si>
    <t>VJ902</t>
  </si>
  <si>
    <t>Mr. Ryan Anderson</t>
  </si>
  <si>
    <t>Free</t>
  </si>
  <si>
    <t>Mr. Niyom Termsrisuk</t>
  </si>
  <si>
    <t xml:space="preserve">Secretary General </t>
  </si>
  <si>
    <t xml:space="preserve">Only 16 dinner </t>
  </si>
  <si>
    <t>No restriction (only 16 dinner)</t>
  </si>
  <si>
    <t>CP Observer</t>
  </si>
  <si>
    <t>Only 16 lunch</t>
  </si>
  <si>
    <t>No support</t>
  </si>
  <si>
    <t>Ms. Elisabeth Seidl's spouse</t>
  </si>
  <si>
    <t>Only airport pick up</t>
  </si>
  <si>
    <t>With Elisabeth</t>
  </si>
  <si>
    <t>Mr. Hkam Awng's wife</t>
  </si>
  <si>
    <t>With Hkam</t>
  </si>
  <si>
    <t>Photographer from Doi Tung</t>
  </si>
  <si>
    <t>Group no.</t>
  </si>
  <si>
    <t>Pax</t>
  </si>
  <si>
    <t>Van no.</t>
  </si>
  <si>
    <t>On 15 Dec</t>
  </si>
  <si>
    <t>On 16 Dec</t>
  </si>
  <si>
    <t>On 17 Dec</t>
  </si>
  <si>
    <t>Total pax</t>
  </si>
  <si>
    <t>Food</t>
  </si>
  <si>
    <t xml:space="preserve">Regular </t>
  </si>
  <si>
    <t>plus staff MFLF+ONCB 15 ppl</t>
  </si>
  <si>
    <t>Veg</t>
  </si>
  <si>
    <t>Glenten free</t>
  </si>
  <si>
    <t>Total ONCB</t>
  </si>
  <si>
    <t>No areepak No Lejda / Self-paid GIZ photo and Elisabeth's spouse</t>
  </si>
  <si>
    <t>No areepak / Self-paid Elisabeth's spouse and CP observer</t>
  </si>
  <si>
    <t>Add ONCB sec-gen, GIZ photographer</t>
  </si>
  <si>
    <t xml:space="preserve">No pilailuck and pipatpong / Add areepak / Self-paid Elisabeth's spouse </t>
  </si>
  <si>
    <t>No pilailuck, pipatpong, phawana, ONCBx4, ONCB work team x9 / Self-paid Elisabeth's spouse</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</si>
</sst>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d\-mmm"/>
    <numFmt numFmtId="166" formatCode="d\ mmm"/>
    <numFmt numFmtId="167" formatCode="d\ mmm\ yyyy"/>
    <numFmt numFmtId="168" formatCode="d\ mmmm\ yyyy"/>
    <numFmt numFmtId="169" formatCode="dmmm"/>
  </numFmts>
  <fonts count="38">
    <font>
      <sz val="11"/>
      <color theme="1"/>
      <name val="Arial"/>
    </font>
    <font>
      <b/>
      <sz val="11"/>
      <color rgb="FF000000"/>
      <name val="Calibri"/>
      <family val="2"/>
    </font>
    <font>
      <sz val="11"/>
      <color rgb="FF000000"/>
      <name val="Calibri"/>
      <family val="2"/>
    </font>
    <font>
      <sz val="11"/>
      <color theme="1"/>
      <name val="Calibri"/>
      <family val="2"/>
    </font>
    <font>
      <b/>
      <sz val="11"/>
      <color theme="1"/>
      <name val="Calibri"/>
      <family val="2"/>
    </font>
    <font>
      <sz val="9"/>
      <color rgb="FFFF0000"/>
      <name val="Arial"/>
      <family val="2"/>
    </font>
    <font>
      <b/>
      <sz val="10"/>
      <color theme="1"/>
      <name val="Calibri"/>
      <family val="2"/>
    </font>
    <font>
      <i/>
      <sz val="11"/>
      <color theme="1"/>
      <name val="Calibri"/>
      <family val="2"/>
    </font>
    <font>
      <sz val="11"/>
      <color rgb="FFFF0000"/>
      <name val="Calibri"/>
      <family val="2"/>
    </font>
    <font>
      <sz val="11"/>
      <color theme="1"/>
      <name val="Calibri"/>
      <family val="2"/>
    </font>
    <font>
      <sz val="11"/>
      <color rgb="FF000000"/>
      <name val="Inconsolata"/>
    </font>
    <font>
      <sz val="9"/>
      <color theme="4"/>
      <name val="Arial"/>
      <family val="2"/>
    </font>
    <font>
      <sz val="11"/>
      <color rgb="FF000000"/>
      <name val="Calibri"/>
      <family val="2"/>
    </font>
    <font>
      <sz val="9"/>
      <color theme="1"/>
      <name val="Arial"/>
      <family val="2"/>
    </font>
    <font>
      <sz val="10"/>
      <color theme="1"/>
      <name val="Calibri"/>
      <family val="2"/>
    </font>
    <font>
      <b/>
      <sz val="10"/>
      <color rgb="FF000000"/>
      <name val="Calibri"/>
      <family val="2"/>
    </font>
    <font>
      <sz val="10"/>
      <color rgb="FF000000"/>
      <name val="Calibri"/>
      <family val="2"/>
    </font>
    <font>
      <u/>
      <sz val="10"/>
      <color rgb="FF000000"/>
      <name val="Arial"/>
      <family val="2"/>
    </font>
    <font>
      <sz val="10"/>
      <color rgb="FF222222"/>
      <name val="Calibri"/>
      <family val="2"/>
    </font>
    <font>
      <sz val="10"/>
      <color rgb="FFFF0000"/>
      <name val="Calibri"/>
      <family val="2"/>
    </font>
    <font>
      <u/>
      <sz val="10"/>
      <color rgb="FF000000"/>
      <name val="Arial"/>
      <family val="2"/>
    </font>
    <font>
      <sz val="14"/>
      <color rgb="FF000000"/>
      <name val="Arial"/>
      <family val="2"/>
    </font>
    <font>
      <u/>
      <sz val="10"/>
      <color rgb="FF000000"/>
      <name val="Arial"/>
      <family val="2"/>
    </font>
    <font>
      <sz val="10"/>
      <color rgb="FF000000"/>
      <name val="Arial"/>
      <family val="2"/>
    </font>
    <font>
      <u/>
      <sz val="10"/>
      <color rgb="FF000000"/>
      <name val="Arial"/>
      <family val="2"/>
    </font>
    <font>
      <u/>
      <sz val="10"/>
      <color rgb="FF000000"/>
      <name val="Calibri"/>
      <family val="2"/>
    </font>
    <font>
      <u/>
      <sz val="10"/>
      <color rgb="FF222222"/>
      <name val="Arial"/>
      <family val="2"/>
    </font>
    <font>
      <u/>
      <sz val="10"/>
      <color rgb="FF000000"/>
      <name val="Calibri"/>
      <family val="2"/>
    </font>
    <font>
      <u/>
      <sz val="10"/>
      <color rgb="FF000000"/>
      <name val="Calibri"/>
      <family val="2"/>
    </font>
    <font>
      <u/>
      <sz val="10"/>
      <color rgb="FF000000"/>
      <name val="Arial"/>
      <family val="2"/>
    </font>
    <font>
      <u/>
      <sz val="10"/>
      <color rgb="FF000000"/>
      <name val="Arial"/>
      <family val="2"/>
    </font>
    <font>
      <u/>
      <sz val="10"/>
      <color rgb="FF000000"/>
      <name val="Calibri"/>
      <family val="2"/>
    </font>
    <font>
      <u/>
      <sz val="10"/>
      <color rgb="FF000000"/>
      <name val="Calibri"/>
      <family val="2"/>
    </font>
    <font>
      <u/>
      <sz val="10"/>
      <color rgb="FF000000"/>
      <name val="Calibri"/>
      <family val="2"/>
    </font>
    <font>
      <sz val="10"/>
      <color theme="1"/>
      <name val="Arial"/>
      <family val="2"/>
    </font>
    <font>
      <sz val="11"/>
      <color rgb="FF000000"/>
      <name val="Roboto"/>
    </font>
    <font>
      <sz val="10"/>
      <color rgb="FF000000"/>
      <name val="Arial"/>
      <family val="2"/>
    </font>
    <font>
      <sz val="9"/>
      <color theme="1"/>
      <name val="Calibri"/>
      <family val="2"/>
    </font>
  </fonts>
  <fills count="24">
    <fill>
      <patternFill patternType="none"/>
    </fill>
    <fill>
      <patternFill patternType="gray125"/>
    </fill>
    <fill>
      <patternFill patternType="solid">
        <fgColor rgb="FFFFFF00"/>
        <bgColor rgb="FFFFFF00"/>
      </patternFill>
    </fill>
    <fill>
      <patternFill patternType="solid">
        <fgColor rgb="FF92D050"/>
        <bgColor rgb="FF92D050"/>
      </patternFill>
    </fill>
    <fill>
      <patternFill patternType="solid">
        <fgColor rgb="FFFFFFFF"/>
        <bgColor rgb="FFFFFFFF"/>
      </patternFill>
    </fill>
    <fill>
      <patternFill patternType="solid">
        <fgColor rgb="FFC5D9F1"/>
        <bgColor rgb="FFC5D9F1"/>
      </patternFill>
    </fill>
    <fill>
      <patternFill patternType="solid">
        <fgColor rgb="FFA6A6A6"/>
        <bgColor rgb="FFA6A6A6"/>
      </patternFill>
    </fill>
    <fill>
      <patternFill patternType="solid">
        <fgColor rgb="FFFF9900"/>
        <bgColor rgb="FFFF9900"/>
      </patternFill>
    </fill>
    <fill>
      <patternFill patternType="solid">
        <fgColor rgb="FFFFF2CC"/>
        <bgColor rgb="FFFFF2CC"/>
      </patternFill>
    </fill>
    <fill>
      <patternFill patternType="solid">
        <fgColor theme="7"/>
        <bgColor theme="7"/>
      </patternFill>
    </fill>
    <fill>
      <patternFill patternType="solid">
        <fgColor rgb="FFB7B7B7"/>
        <bgColor rgb="FFB7B7B7"/>
      </patternFill>
    </fill>
    <fill>
      <patternFill patternType="solid">
        <fgColor rgb="FFF9CB9C"/>
        <bgColor rgb="FFF9CB9C"/>
      </patternFill>
    </fill>
    <fill>
      <patternFill patternType="solid">
        <fgColor rgb="FFA64D79"/>
        <bgColor rgb="FFA64D79"/>
      </patternFill>
    </fill>
    <fill>
      <patternFill patternType="solid">
        <fgColor theme="8"/>
        <bgColor theme="8"/>
      </patternFill>
    </fill>
    <fill>
      <patternFill patternType="solid">
        <fgColor rgb="FFBDD6EE"/>
        <bgColor rgb="FFBDD6EE"/>
      </patternFill>
    </fill>
    <fill>
      <patternFill patternType="solid">
        <fgColor rgb="FFC5E0B3"/>
        <bgColor rgb="FFC5E0B3"/>
      </patternFill>
    </fill>
    <fill>
      <patternFill patternType="solid">
        <fgColor rgb="FFFFE599"/>
        <bgColor rgb="FFFFE599"/>
      </patternFill>
    </fill>
    <fill>
      <patternFill patternType="solid">
        <fgColor rgb="FFC9DAF8"/>
        <bgColor rgb="FFC9DAF8"/>
      </patternFill>
    </fill>
    <fill>
      <patternFill patternType="solid">
        <fgColor rgb="FFEA9999"/>
        <bgColor rgb="FFEA9999"/>
      </patternFill>
    </fill>
    <fill>
      <patternFill patternType="solid">
        <fgColor rgb="FFFF6699"/>
        <bgColor rgb="FFFF6699"/>
      </patternFill>
    </fill>
    <fill>
      <patternFill patternType="solid">
        <fgColor theme="0"/>
        <bgColor theme="0"/>
      </patternFill>
    </fill>
    <fill>
      <patternFill patternType="solid">
        <fgColor rgb="FFFEF2CB"/>
        <bgColor rgb="FFFEF2CB"/>
      </patternFill>
    </fill>
    <fill>
      <patternFill patternType="solid">
        <fgColor rgb="FFCFE2F3"/>
        <bgColor rgb="FFCFE2F3"/>
      </patternFill>
    </fill>
    <fill>
      <patternFill patternType="solid">
        <fgColor rgb="FFEFEFEF"/>
        <bgColor rgb="FFEFEFEF"/>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top style="thin">
        <color rgb="FF000000"/>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s>
  <cellStyleXfs count="1">
    <xf numFmtId="0" fontId="0" fillId="0" borderId="0"/>
  </cellStyleXfs>
  <cellXfs count="406">
    <xf numFmtId="0" fontId="0" fillId="0" borderId="0" xfId="0" applyFont="1" applyAlignment="1"/>
    <xf numFmtId="0" fontId="4" fillId="0" borderId="0" xfId="0" applyFont="1" applyAlignment="1">
      <alignment vertical="top"/>
    </xf>
    <xf numFmtId="0" fontId="1" fillId="0" borderId="0" xfId="0" applyFont="1" applyAlignment="1">
      <alignment horizontal="center" vertical="top"/>
    </xf>
    <xf numFmtId="0" fontId="4" fillId="2" borderId="0" xfId="0" applyFont="1" applyFill="1" applyAlignment="1">
      <alignment vertical="top"/>
    </xf>
    <xf numFmtId="0" fontId="5" fillId="0" borderId="0" xfId="0" applyFont="1" applyAlignment="1">
      <alignment horizontal="center" vertical="top"/>
    </xf>
    <xf numFmtId="0" fontId="5" fillId="0" borderId="0" xfId="0" applyFont="1" applyAlignment="1">
      <alignment vertical="top"/>
    </xf>
    <xf numFmtId="0" fontId="6" fillId="0" borderId="0" xfId="0" applyFont="1" applyAlignment="1">
      <alignment horizontal="center" vertical="top"/>
    </xf>
    <xf numFmtId="0" fontId="7" fillId="0" borderId="0" xfId="0" applyFont="1" applyAlignment="1">
      <alignment horizontal="center" vertical="top"/>
    </xf>
    <xf numFmtId="0" fontId="4" fillId="0" borderId="0" xfId="0" applyFont="1" applyAlignment="1">
      <alignment horizontal="center" vertical="top"/>
    </xf>
    <xf numFmtId="0" fontId="3" fillId="0" borderId="0" xfId="0" applyFont="1" applyAlignment="1">
      <alignment horizontal="center"/>
    </xf>
    <xf numFmtId="164" fontId="1" fillId="7" borderId="0" xfId="0" applyNumberFormat="1" applyFont="1" applyFill="1" applyAlignment="1">
      <alignment horizontal="left" vertical="top"/>
    </xf>
    <xf numFmtId="0" fontId="3" fillId="7" borderId="0" xfId="0" applyFont="1" applyFill="1"/>
    <xf numFmtId="0" fontId="4" fillId="7" borderId="0" xfId="0" applyFont="1" applyFill="1" applyAlignment="1">
      <alignment vertical="top"/>
    </xf>
    <xf numFmtId="0" fontId="4" fillId="8" borderId="0" xfId="0" applyFont="1" applyFill="1" applyAlignment="1">
      <alignment vertical="top"/>
    </xf>
    <xf numFmtId="0" fontId="1" fillId="8" borderId="0" xfId="0" applyFont="1" applyFill="1" applyAlignment="1">
      <alignment vertical="top"/>
    </xf>
    <xf numFmtId="0" fontId="9" fillId="0" borderId="0" xfId="0" applyFont="1" applyAlignment="1">
      <alignment horizontal="center" vertical="top"/>
    </xf>
    <xf numFmtId="0" fontId="2" fillId="0" borderId="0" xfId="0" applyFont="1" applyAlignment="1">
      <alignment horizontal="center" vertical="top"/>
    </xf>
    <xf numFmtId="0" fontId="2" fillId="4" borderId="0" xfId="0" applyFont="1" applyFill="1"/>
    <xf numFmtId="0" fontId="10" fillId="4" borderId="0" xfId="0" applyFont="1" applyFill="1"/>
    <xf numFmtId="0" fontId="11" fillId="0" borderId="0" xfId="0" applyFont="1" applyAlignment="1">
      <alignment horizontal="center" vertical="top"/>
    </xf>
    <xf numFmtId="0" fontId="11" fillId="0" borderId="0" xfId="0" applyFont="1" applyAlignment="1">
      <alignment vertical="top"/>
    </xf>
    <xf numFmtId="0" fontId="1" fillId="7" borderId="0" xfId="0" applyFont="1" applyFill="1" applyAlignment="1">
      <alignment horizontal="left" vertical="top"/>
    </xf>
    <xf numFmtId="0" fontId="2" fillId="0" borderId="0" xfId="0" applyFont="1" applyAlignment="1">
      <alignment horizontal="center" vertical="top" wrapText="1"/>
    </xf>
    <xf numFmtId="0" fontId="9" fillId="0" borderId="0" xfId="0" applyFont="1" applyAlignment="1">
      <alignment vertical="top" wrapText="1"/>
    </xf>
    <xf numFmtId="0" fontId="9" fillId="0" borderId="0" xfId="0" applyFont="1" applyAlignment="1">
      <alignment horizontal="center" vertical="top" wrapText="1"/>
    </xf>
    <xf numFmtId="0" fontId="4" fillId="2" borderId="0" xfId="0" applyFont="1" applyFill="1" applyAlignment="1">
      <alignment vertical="top" wrapText="1"/>
    </xf>
    <xf numFmtId="0" fontId="13" fillId="0" borderId="0" xfId="0" applyFont="1" applyAlignment="1">
      <alignment horizontal="center" vertical="top" wrapText="1"/>
    </xf>
    <xf numFmtId="0" fontId="13" fillId="0" borderId="0" xfId="0" applyFont="1" applyAlignment="1">
      <alignment vertical="top" wrapText="1"/>
    </xf>
    <xf numFmtId="0" fontId="14" fillId="0" borderId="0" xfId="0" applyFont="1" applyAlignment="1">
      <alignment horizontal="center" vertical="top" wrapText="1"/>
    </xf>
    <xf numFmtId="0" fontId="7" fillId="0" borderId="0" xfId="0" applyFont="1" applyAlignment="1">
      <alignment horizontal="center" vertical="top" wrapText="1"/>
    </xf>
    <xf numFmtId="0" fontId="4" fillId="7" borderId="0" xfId="0" applyFont="1" applyFill="1" applyAlignment="1">
      <alignment vertical="top" wrapText="1"/>
    </xf>
    <xf numFmtId="0" fontId="9" fillId="7" borderId="0" xfId="0" applyFont="1" applyFill="1" applyAlignment="1">
      <alignment vertical="top" wrapText="1"/>
    </xf>
    <xf numFmtId="0" fontId="4" fillId="8" borderId="0" xfId="0" applyFont="1" applyFill="1" applyAlignment="1">
      <alignment vertical="top" wrapText="1"/>
    </xf>
    <xf numFmtId="0" fontId="4" fillId="9" borderId="1" xfId="0" applyFont="1" applyFill="1" applyBorder="1" applyAlignment="1">
      <alignment horizontal="center" vertical="top" wrapText="1"/>
    </xf>
    <xf numFmtId="0" fontId="1" fillId="9" borderId="1" xfId="0" applyFont="1" applyFill="1" applyBorder="1" applyAlignment="1">
      <alignment horizontal="center" vertical="top" wrapText="1"/>
    </xf>
    <xf numFmtId="0" fontId="1" fillId="9" borderId="1" xfId="0" applyFont="1" applyFill="1" applyBorder="1" applyAlignment="1">
      <alignment horizontal="center" vertical="top" wrapText="1"/>
    </xf>
    <xf numFmtId="0" fontId="15" fillId="9" borderId="1"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10" borderId="3" xfId="0" applyFont="1" applyFill="1" applyBorder="1" applyAlignment="1">
      <alignment horizontal="center" vertical="top" wrapText="1"/>
    </xf>
    <xf numFmtId="0" fontId="1" fillId="8" borderId="4" xfId="0" applyFont="1" applyFill="1" applyBorder="1" applyAlignment="1">
      <alignment horizontal="center" vertical="top" wrapText="1"/>
    </xf>
    <xf numFmtId="0" fontId="15" fillId="8" borderId="4" xfId="0" applyFont="1" applyFill="1" applyBorder="1" applyAlignment="1">
      <alignment horizontal="center" vertical="top" wrapText="1"/>
    </xf>
    <xf numFmtId="0" fontId="1" fillId="8" borderId="3" xfId="0" applyFont="1" applyFill="1" applyBorder="1" applyAlignment="1">
      <alignment horizontal="center" vertical="top" wrapText="1"/>
    </xf>
    <xf numFmtId="0" fontId="1" fillId="12" borderId="5" xfId="0" applyFont="1" applyFill="1" applyBorder="1" applyAlignment="1">
      <alignment horizontal="center" vertical="top" wrapText="1"/>
    </xf>
    <xf numFmtId="0" fontId="1" fillId="12" borderId="5" xfId="0" applyFont="1" applyFill="1" applyBorder="1" applyAlignment="1">
      <alignment horizontal="center" vertical="top" wrapText="1"/>
    </xf>
    <xf numFmtId="0" fontId="1" fillId="13" borderId="5" xfId="0" applyFont="1" applyFill="1" applyBorder="1" applyAlignment="1">
      <alignment horizontal="center" vertical="top" wrapText="1"/>
    </xf>
    <xf numFmtId="0" fontId="1" fillId="13" borderId="5" xfId="0" applyFont="1" applyFill="1" applyBorder="1" applyAlignment="1">
      <alignment horizontal="center" vertical="top" wrapText="1"/>
    </xf>
    <xf numFmtId="0" fontId="4" fillId="13" borderId="5" xfId="0" applyFont="1" applyFill="1" applyBorder="1" applyAlignment="1">
      <alignment horizontal="center" vertical="top" wrapText="1"/>
    </xf>
    <xf numFmtId="0" fontId="4" fillId="14" borderId="5" xfId="0" applyFont="1" applyFill="1" applyBorder="1" applyAlignment="1">
      <alignment horizontal="center" vertical="top" wrapText="1"/>
    </xf>
    <xf numFmtId="0" fontId="1" fillId="14" borderId="5" xfId="0" applyFont="1" applyFill="1" applyBorder="1" applyAlignment="1">
      <alignment horizontal="center" vertical="top" wrapText="1"/>
    </xf>
    <xf numFmtId="0" fontId="4" fillId="3" borderId="5" xfId="0" applyFont="1" applyFill="1" applyBorder="1" applyAlignment="1">
      <alignment horizontal="center" vertical="top" wrapText="1"/>
    </xf>
    <xf numFmtId="0" fontId="4" fillId="15" borderId="5" xfId="0" applyFont="1" applyFill="1" applyBorder="1" applyAlignment="1">
      <alignment horizontal="center" vertical="top" wrapText="1"/>
    </xf>
    <xf numFmtId="0" fontId="4" fillId="7" borderId="5" xfId="0" applyFont="1" applyFill="1" applyBorder="1" applyAlignment="1">
      <alignment horizontal="center" vertical="top" wrapText="1"/>
    </xf>
    <xf numFmtId="0" fontId="1" fillId="16" borderId="6" xfId="0" applyFont="1" applyFill="1" applyBorder="1" applyAlignment="1">
      <alignment horizontal="center" vertical="top" wrapText="1"/>
    </xf>
    <xf numFmtId="0" fontId="1" fillId="7" borderId="6" xfId="0" applyFont="1" applyFill="1" applyBorder="1" applyAlignment="1">
      <alignment horizontal="center" vertical="top" wrapText="1"/>
    </xf>
    <xf numFmtId="0" fontId="4" fillId="19" borderId="1" xfId="0" applyFont="1" applyFill="1" applyBorder="1" applyAlignment="1">
      <alignment horizontal="center" vertical="top" wrapText="1"/>
    </xf>
    <xf numFmtId="0" fontId="16" fillId="4" borderId="1" xfId="0" applyFont="1" applyFill="1" applyBorder="1" applyAlignment="1">
      <alignment horizontal="center" vertical="top" wrapText="1"/>
    </xf>
    <xf numFmtId="0" fontId="16" fillId="4" borderId="1" xfId="0" applyFont="1" applyFill="1" applyBorder="1" applyAlignment="1">
      <alignment vertical="top" wrapText="1"/>
    </xf>
    <xf numFmtId="0" fontId="17" fillId="4" borderId="1" xfId="0" applyFont="1" applyFill="1" applyBorder="1" applyAlignment="1">
      <alignment horizontal="center" vertical="top" wrapText="1"/>
    </xf>
    <xf numFmtId="0" fontId="16" fillId="2" borderId="1" xfId="0" applyFont="1" applyFill="1" applyBorder="1" applyAlignment="1">
      <alignment horizontal="center" vertical="top"/>
    </xf>
    <xf numFmtId="0" fontId="16" fillId="4" borderId="7" xfId="0" applyFont="1" applyFill="1" applyBorder="1" applyAlignment="1">
      <alignment horizontal="center" vertical="top"/>
    </xf>
    <xf numFmtId="0" fontId="16" fillId="4" borderId="1" xfId="0" applyFont="1" applyFill="1" applyBorder="1" applyAlignment="1">
      <alignment horizontal="center" vertical="top"/>
    </xf>
    <xf numFmtId="0" fontId="16" fillId="0" borderId="8" xfId="0" applyFont="1" applyBorder="1" applyAlignment="1">
      <alignment horizontal="center" vertical="top"/>
    </xf>
    <xf numFmtId="0" fontId="16" fillId="0" borderId="8" xfId="0" applyFont="1" applyBorder="1" applyAlignment="1">
      <alignment horizontal="center" vertical="top"/>
    </xf>
    <xf numFmtId="0" fontId="16" fillId="0" borderId="1" xfId="0" applyFont="1" applyBorder="1" applyAlignment="1">
      <alignment horizontal="center" vertical="top"/>
    </xf>
    <xf numFmtId="16" fontId="16" fillId="4" borderId="1" xfId="0" applyNumberFormat="1" applyFont="1" applyFill="1" applyBorder="1" applyAlignment="1">
      <alignment horizontal="center" vertical="top" wrapText="1"/>
    </xf>
    <xf numFmtId="0" fontId="16" fillId="4" borderId="8" xfId="0" applyFont="1" applyFill="1" applyBorder="1" applyAlignment="1">
      <alignment horizontal="center" vertical="top" wrapText="1"/>
    </xf>
    <xf numFmtId="0" fontId="16" fillId="4" borderId="7" xfId="0" applyFont="1" applyFill="1" applyBorder="1" applyAlignment="1">
      <alignment horizontal="center" vertical="top" wrapText="1"/>
    </xf>
    <xf numFmtId="0" fontId="14" fillId="4" borderId="1" xfId="0" applyFont="1" applyFill="1" applyBorder="1" applyAlignment="1">
      <alignment vertical="top" wrapText="1"/>
    </xf>
    <xf numFmtId="0" fontId="16" fillId="4" borderId="1" xfId="0" applyFont="1" applyFill="1" applyBorder="1" applyAlignment="1">
      <alignment horizontal="center" vertical="top" wrapText="1"/>
    </xf>
    <xf numFmtId="0" fontId="18" fillId="4" borderId="0" xfId="0" applyFont="1" applyFill="1" applyAlignment="1">
      <alignment vertical="top"/>
    </xf>
    <xf numFmtId="0" fontId="16" fillId="4" borderId="1" xfId="0" applyFont="1" applyFill="1" applyBorder="1" applyAlignment="1">
      <alignment vertical="top" wrapText="1"/>
    </xf>
    <xf numFmtId="0" fontId="16" fillId="0" borderId="1" xfId="0" applyFont="1" applyBorder="1" applyAlignment="1">
      <alignment vertical="top" wrapText="1"/>
    </xf>
    <xf numFmtId="0" fontId="16" fillId="0" borderId="1" xfId="0" applyFont="1" applyBorder="1" applyAlignment="1">
      <alignment horizontal="center" vertical="top" wrapText="1"/>
    </xf>
    <xf numFmtId="0" fontId="16" fillId="0" borderId="1" xfId="0" applyFont="1" applyBorder="1" applyAlignment="1">
      <alignment vertical="top" wrapText="1"/>
    </xf>
    <xf numFmtId="0" fontId="16" fillId="0" borderId="1" xfId="0" applyFont="1" applyBorder="1" applyAlignment="1">
      <alignment horizontal="center" vertical="top" wrapText="1"/>
    </xf>
    <xf numFmtId="0" fontId="16" fillId="4" borderId="1" xfId="0" applyFont="1" applyFill="1" applyBorder="1" applyAlignment="1">
      <alignment horizontal="center" vertical="top"/>
    </xf>
    <xf numFmtId="166" fontId="19" fillId="0" borderId="8" xfId="0" applyNumberFormat="1" applyFont="1" applyBorder="1" applyAlignment="1">
      <alignment horizontal="center" vertical="top"/>
    </xf>
    <xf numFmtId="0" fontId="16" fillId="0" borderId="8" xfId="0" applyFont="1" applyBorder="1" applyAlignment="1">
      <alignment horizontal="center" vertical="top"/>
    </xf>
    <xf numFmtId="0" fontId="16" fillId="0" borderId="1" xfId="0" applyFont="1" applyBorder="1" applyAlignment="1">
      <alignment horizontal="center" vertical="top"/>
    </xf>
    <xf numFmtId="0" fontId="16" fillId="2" borderId="1" xfId="0" applyFont="1" applyFill="1" applyBorder="1" applyAlignment="1">
      <alignment horizontal="center" vertical="top" wrapText="1"/>
    </xf>
    <xf numFmtId="166" fontId="16" fillId="2" borderId="1" xfId="0" applyNumberFormat="1" applyFont="1" applyFill="1" applyBorder="1" applyAlignment="1">
      <alignment horizontal="center" vertical="top" wrapText="1"/>
    </xf>
    <xf numFmtId="0" fontId="16" fillId="0" borderId="8" xfId="0" applyFont="1" applyBorder="1" applyAlignment="1">
      <alignment horizontal="center" vertical="top" wrapText="1"/>
    </xf>
    <xf numFmtId="0" fontId="12" fillId="0" borderId="8" xfId="0" applyFont="1" applyBorder="1" applyAlignment="1">
      <alignment horizontal="center" vertical="top"/>
    </xf>
    <xf numFmtId="0" fontId="14" fillId="0" borderId="1" xfId="0" applyFont="1" applyBorder="1" applyAlignment="1">
      <alignment vertical="top" wrapText="1"/>
    </xf>
    <xf numFmtId="0" fontId="16" fillId="4" borderId="8" xfId="0" applyFont="1" applyFill="1" applyBorder="1" applyAlignment="1">
      <alignment horizontal="center" vertical="top"/>
    </xf>
    <xf numFmtId="0" fontId="16" fillId="4" borderId="8" xfId="0" applyFont="1" applyFill="1" applyBorder="1" applyAlignment="1">
      <alignment horizontal="center" vertical="top"/>
    </xf>
    <xf numFmtId="166" fontId="16" fillId="0" borderId="8" xfId="0" applyNumberFormat="1" applyFont="1" applyBorder="1" applyAlignment="1">
      <alignment horizontal="center" vertical="top"/>
    </xf>
    <xf numFmtId="165" fontId="16" fillId="0" borderId="1" xfId="0" applyNumberFormat="1" applyFont="1" applyBorder="1" applyAlignment="1">
      <alignment horizontal="center" vertical="top"/>
    </xf>
    <xf numFmtId="20" fontId="16" fillId="0" borderId="1" xfId="0" applyNumberFormat="1" applyFont="1" applyBorder="1" applyAlignment="1">
      <alignment horizontal="center" vertical="top"/>
    </xf>
    <xf numFmtId="166" fontId="16" fillId="0" borderId="1" xfId="0" applyNumberFormat="1" applyFont="1" applyBorder="1" applyAlignment="1">
      <alignment horizontal="center" vertical="top"/>
    </xf>
    <xf numFmtId="0" fontId="16" fillId="0" borderId="1" xfId="0" applyFont="1" applyBorder="1" applyAlignment="1">
      <alignment horizontal="center" vertical="top"/>
    </xf>
    <xf numFmtId="166" fontId="16" fillId="0" borderId="1" xfId="0" applyNumberFormat="1" applyFont="1" applyBorder="1" applyAlignment="1">
      <alignment horizontal="center" vertical="top" wrapText="1"/>
    </xf>
    <xf numFmtId="20" fontId="2" fillId="0" borderId="1" xfId="0" applyNumberFormat="1" applyFont="1" applyBorder="1" applyAlignment="1">
      <alignment horizontal="center" vertical="top"/>
    </xf>
    <xf numFmtId="0" fontId="2" fillId="0" borderId="1" xfId="0" applyFont="1" applyBorder="1" applyAlignment="1">
      <alignment horizontal="center" vertical="top"/>
    </xf>
    <xf numFmtId="166" fontId="2" fillId="0" borderId="1" xfId="0" applyNumberFormat="1" applyFont="1" applyBorder="1" applyAlignment="1">
      <alignment horizontal="center" vertical="top"/>
    </xf>
    <xf numFmtId="167" fontId="12" fillId="0" borderId="8" xfId="0" applyNumberFormat="1" applyFont="1" applyBorder="1" applyAlignment="1">
      <alignment horizontal="center" vertical="top"/>
    </xf>
    <xf numFmtId="0" fontId="16" fillId="0" borderId="9" xfId="0" applyFont="1" applyBorder="1" applyAlignment="1">
      <alignment vertical="top" wrapText="1"/>
    </xf>
    <xf numFmtId="0" fontId="16" fillId="0" borderId="9" xfId="0" applyFont="1" applyBorder="1" applyAlignment="1">
      <alignment vertical="top" wrapText="1"/>
    </xf>
    <xf numFmtId="0" fontId="16" fillId="0" borderId="9" xfId="0" applyFont="1" applyBorder="1" applyAlignment="1">
      <alignment vertical="top"/>
    </xf>
    <xf numFmtId="0" fontId="16" fillId="0" borderId="10" xfId="0" applyFont="1" applyBorder="1" applyAlignment="1">
      <alignment horizontal="center" vertical="top" wrapText="1"/>
    </xf>
    <xf numFmtId="0" fontId="16" fillId="0" borderId="9" xfId="0" applyFont="1" applyBorder="1" applyAlignment="1">
      <alignment horizontal="center" vertical="top" wrapText="1"/>
    </xf>
    <xf numFmtId="0" fontId="16" fillId="6" borderId="1" xfId="0" applyFont="1" applyFill="1" applyBorder="1" applyAlignment="1">
      <alignment horizontal="center" vertical="top"/>
    </xf>
    <xf numFmtId="16" fontId="16" fillId="6" borderId="1" xfId="0" applyNumberFormat="1" applyFont="1" applyFill="1" applyBorder="1" applyAlignment="1">
      <alignment horizontal="center" vertical="top"/>
    </xf>
    <xf numFmtId="0" fontId="16" fillId="6" borderId="1" xfId="0" applyFont="1" applyFill="1" applyBorder="1" applyAlignment="1">
      <alignment horizontal="center" vertical="top" wrapText="1"/>
    </xf>
    <xf numFmtId="0" fontId="2" fillId="6" borderId="1" xfId="0" applyFont="1" applyFill="1" applyBorder="1" applyAlignment="1">
      <alignment horizontal="center" vertical="top"/>
    </xf>
    <xf numFmtId="0" fontId="2" fillId="6" borderId="1" xfId="0" applyFont="1" applyFill="1" applyBorder="1" applyAlignment="1">
      <alignment horizontal="center" vertical="top"/>
    </xf>
    <xf numFmtId="0" fontId="8" fillId="6" borderId="1" xfId="0" applyFont="1" applyFill="1" applyBorder="1" applyAlignment="1">
      <alignment horizontal="center" vertical="top"/>
    </xf>
    <xf numFmtId="0" fontId="20" fillId="0" borderId="1" xfId="0" applyFont="1" applyBorder="1" applyAlignment="1">
      <alignment horizontal="center" vertical="top" wrapText="1"/>
    </xf>
    <xf numFmtId="0" fontId="16" fillId="4" borderId="8" xfId="0" applyFont="1" applyFill="1" applyBorder="1" applyAlignment="1">
      <alignment horizontal="center" vertical="top"/>
    </xf>
    <xf numFmtId="0" fontId="14" fillId="0" borderId="1" xfId="0" applyFont="1" applyBorder="1" applyAlignment="1">
      <alignment horizontal="center" vertical="top" wrapText="1"/>
    </xf>
    <xf numFmtId="165" fontId="16" fillId="0" borderId="1" xfId="0" applyNumberFormat="1" applyFont="1" applyBorder="1" applyAlignment="1">
      <alignment horizontal="center" vertical="top"/>
    </xf>
    <xf numFmtId="0" fontId="16" fillId="0" borderId="0" xfId="0" applyFont="1" applyAlignment="1">
      <alignment horizontal="center" vertical="top"/>
    </xf>
    <xf numFmtId="20" fontId="2" fillId="0" borderId="1" xfId="0" applyNumberFormat="1" applyFont="1" applyBorder="1" applyAlignment="1">
      <alignment horizontal="center" vertical="top"/>
    </xf>
    <xf numFmtId="20" fontId="16" fillId="0" borderId="1" xfId="0" applyNumberFormat="1" applyFont="1" applyBorder="1" applyAlignment="1">
      <alignment horizontal="center" vertical="top" wrapText="1"/>
    </xf>
    <xf numFmtId="167" fontId="16" fillId="0" borderId="8" xfId="0" applyNumberFormat="1" applyFont="1" applyBorder="1" applyAlignment="1">
      <alignment horizontal="center" vertical="top" wrapText="1"/>
    </xf>
    <xf numFmtId="0" fontId="16" fillId="4" borderId="1" xfId="0" applyFont="1" applyFill="1" applyBorder="1" applyAlignment="1">
      <alignment horizontal="left" vertical="top"/>
    </xf>
    <xf numFmtId="166" fontId="16" fillId="0" borderId="1" xfId="0" applyNumberFormat="1" applyFont="1" applyBorder="1" applyAlignment="1">
      <alignment horizontal="center" vertical="top"/>
    </xf>
    <xf numFmtId="20" fontId="16" fillId="0" borderId="1" xfId="0" applyNumberFormat="1" applyFont="1" applyBorder="1" applyAlignment="1">
      <alignment horizontal="center" vertical="top"/>
    </xf>
    <xf numFmtId="166" fontId="16" fillId="0" borderId="8" xfId="0" applyNumberFormat="1" applyFont="1" applyBorder="1" applyAlignment="1">
      <alignment horizontal="center" vertical="top" wrapText="1"/>
    </xf>
    <xf numFmtId="0" fontId="14" fillId="0" borderId="8" xfId="0" applyFont="1" applyBorder="1" applyAlignment="1">
      <alignment horizontal="center" vertical="top" wrapText="1"/>
    </xf>
    <xf numFmtId="0" fontId="18" fillId="4" borderId="1" xfId="0" applyFont="1" applyFill="1" applyBorder="1" applyAlignment="1">
      <alignment vertical="top"/>
    </xf>
    <xf numFmtId="0" fontId="16" fillId="4" borderId="1" xfId="0" applyFont="1" applyFill="1" applyBorder="1" applyAlignment="1">
      <alignment vertical="top"/>
    </xf>
    <xf numFmtId="166" fontId="16" fillId="4" borderId="8" xfId="0" applyNumberFormat="1" applyFont="1" applyFill="1" applyBorder="1" applyAlignment="1">
      <alignment horizontal="center" vertical="top"/>
    </xf>
    <xf numFmtId="20" fontId="12" fillId="0" borderId="0" xfId="0" applyNumberFormat="1" applyFont="1" applyAlignment="1">
      <alignment horizontal="center" vertical="top"/>
    </xf>
    <xf numFmtId="0" fontId="21" fillId="4" borderId="0" xfId="0" applyFont="1" applyFill="1" applyAlignment="1"/>
    <xf numFmtId="0" fontId="16" fillId="4" borderId="8" xfId="0" applyFont="1" applyFill="1" applyBorder="1" applyAlignment="1">
      <alignment horizontal="center" vertical="top" wrapText="1"/>
    </xf>
    <xf numFmtId="166" fontId="16" fillId="0" borderId="2" xfId="0" applyNumberFormat="1" applyFont="1" applyBorder="1" applyAlignment="1">
      <alignment horizontal="center" vertical="top" wrapText="1"/>
    </xf>
    <xf numFmtId="0" fontId="16" fillId="0" borderId="2" xfId="0" applyFont="1" applyBorder="1" applyAlignment="1">
      <alignment vertical="top" wrapText="1"/>
    </xf>
    <xf numFmtId="0" fontId="16" fillId="0" borderId="2" xfId="0" applyFont="1" applyBorder="1" applyAlignment="1">
      <alignment vertical="top" wrapText="1"/>
    </xf>
    <xf numFmtId="0" fontId="16" fillId="0" borderId="2" xfId="0" applyFont="1" applyBorder="1" applyAlignment="1">
      <alignment horizontal="center" vertical="top" wrapText="1"/>
    </xf>
    <xf numFmtId="0" fontId="16" fillId="0" borderId="2" xfId="0" applyFont="1" applyBorder="1" applyAlignment="1">
      <alignment horizontal="center" vertical="top" wrapText="1"/>
    </xf>
    <xf numFmtId="0" fontId="16" fillId="4" borderId="2" xfId="0" applyFont="1" applyFill="1" applyBorder="1" applyAlignment="1">
      <alignment horizontal="center" vertical="top"/>
    </xf>
    <xf numFmtId="0" fontId="16" fillId="4" borderId="11" xfId="0" applyFont="1" applyFill="1" applyBorder="1" applyAlignment="1">
      <alignment horizontal="center" vertical="top"/>
    </xf>
    <xf numFmtId="0" fontId="16" fillId="0" borderId="11" xfId="0" applyFont="1" applyBorder="1" applyAlignment="1">
      <alignment horizontal="center" vertical="top"/>
    </xf>
    <xf numFmtId="166" fontId="16" fillId="0" borderId="11" xfId="0" applyNumberFormat="1" applyFont="1" applyBorder="1" applyAlignment="1">
      <alignment horizontal="center" vertical="top"/>
    </xf>
    <xf numFmtId="0" fontId="16" fillId="0" borderId="11" xfId="0" applyFont="1" applyBorder="1" applyAlignment="1">
      <alignment horizontal="center" vertical="top"/>
    </xf>
    <xf numFmtId="0" fontId="16" fillId="0" borderId="2" xfId="0" applyFont="1" applyBorder="1" applyAlignment="1">
      <alignment horizontal="center" vertical="top"/>
    </xf>
    <xf numFmtId="20" fontId="16" fillId="0" borderId="2" xfId="0" applyNumberFormat="1" applyFont="1" applyBorder="1" applyAlignment="1">
      <alignment horizontal="center" vertical="top" wrapText="1"/>
    </xf>
    <xf numFmtId="20" fontId="16" fillId="0" borderId="2" xfId="0" applyNumberFormat="1" applyFont="1" applyBorder="1" applyAlignment="1">
      <alignment horizontal="center" vertical="top"/>
    </xf>
    <xf numFmtId="0" fontId="16" fillId="0" borderId="11" xfId="0" applyFont="1" applyBorder="1" applyAlignment="1">
      <alignment horizontal="center" vertical="top" wrapText="1"/>
    </xf>
    <xf numFmtId="0" fontId="12" fillId="0" borderId="11" xfId="0" applyFont="1" applyBorder="1" applyAlignment="1">
      <alignment horizontal="center" vertical="top"/>
    </xf>
    <xf numFmtId="0" fontId="14" fillId="0" borderId="11" xfId="0" applyFont="1" applyBorder="1" applyAlignment="1">
      <alignment horizontal="center" vertical="top" wrapText="1"/>
    </xf>
    <xf numFmtId="0" fontId="14" fillId="0" borderId="2" xfId="0" applyFont="1" applyBorder="1" applyAlignment="1">
      <alignment vertical="top" wrapText="1"/>
    </xf>
    <xf numFmtId="0" fontId="16" fillId="4" borderId="2" xfId="0" applyFont="1" applyFill="1" applyBorder="1" applyAlignment="1">
      <alignment horizontal="center" vertical="top" wrapText="1"/>
    </xf>
    <xf numFmtId="20" fontId="16" fillId="4" borderId="2" xfId="0" applyNumberFormat="1" applyFont="1" applyFill="1" applyBorder="1" applyAlignment="1">
      <alignment horizontal="center" vertical="top" wrapText="1"/>
    </xf>
    <xf numFmtId="0" fontId="12" fillId="4" borderId="1" xfId="0" applyFont="1" applyFill="1" applyBorder="1" applyAlignment="1">
      <alignment horizontal="center" vertical="top"/>
    </xf>
    <xf numFmtId="0" fontId="16" fillId="20" borderId="1" xfId="0" applyFont="1" applyFill="1" applyBorder="1" applyAlignment="1">
      <alignment horizontal="center" vertical="top" wrapText="1"/>
    </xf>
    <xf numFmtId="20" fontId="16" fillId="4" borderId="1" xfId="0" applyNumberFormat="1" applyFont="1" applyFill="1" applyBorder="1" applyAlignment="1">
      <alignment horizontal="center" vertical="top" wrapText="1"/>
    </xf>
    <xf numFmtId="0" fontId="16" fillId="4" borderId="1" xfId="0" applyFont="1" applyFill="1" applyBorder="1" applyAlignment="1">
      <alignment horizontal="left" vertical="top"/>
    </xf>
    <xf numFmtId="168" fontId="12" fillId="0" borderId="8" xfId="0" applyNumberFormat="1" applyFont="1" applyBorder="1" applyAlignment="1">
      <alignment horizontal="center" vertical="top"/>
    </xf>
    <xf numFmtId="16" fontId="16" fillId="2" borderId="1" xfId="0" applyNumberFormat="1" applyFont="1" applyFill="1" applyBorder="1" applyAlignment="1">
      <alignment horizontal="center" vertical="top" wrapText="1"/>
    </xf>
    <xf numFmtId="16" fontId="14" fillId="2" borderId="1" xfId="0" applyNumberFormat="1" applyFont="1" applyFill="1" applyBorder="1" applyAlignment="1">
      <alignment horizontal="center" vertical="top" wrapText="1"/>
    </xf>
    <xf numFmtId="166" fontId="2" fillId="0" borderId="1" xfId="0" applyNumberFormat="1" applyFont="1" applyBorder="1" applyAlignment="1">
      <alignment horizontal="center" vertical="top"/>
    </xf>
    <xf numFmtId="16" fontId="2" fillId="0" borderId="1" xfId="0" applyNumberFormat="1" applyFont="1" applyBorder="1" applyAlignment="1">
      <alignment horizontal="center" vertical="top"/>
    </xf>
    <xf numFmtId="0" fontId="16" fillId="0" borderId="1" xfId="0" applyFont="1" applyBorder="1" applyAlignment="1">
      <alignment horizontal="center" vertical="top"/>
    </xf>
    <xf numFmtId="16" fontId="16" fillId="0" borderId="9" xfId="0" applyNumberFormat="1" applyFont="1" applyBorder="1" applyAlignment="1">
      <alignment horizontal="center" vertical="top"/>
    </xf>
    <xf numFmtId="20" fontId="16" fillId="0" borderId="0" xfId="0" applyNumberFormat="1" applyFont="1" applyAlignment="1">
      <alignment horizontal="center" vertical="top"/>
    </xf>
    <xf numFmtId="0" fontId="2" fillId="0" borderId="1" xfId="0" applyFont="1" applyBorder="1" applyAlignment="1">
      <alignment horizontal="center" vertical="top"/>
    </xf>
    <xf numFmtId="0" fontId="22" fillId="0" borderId="1" xfId="0" applyFont="1" applyBorder="1"/>
    <xf numFmtId="16" fontId="16" fillId="0" borderId="1" xfId="0" applyNumberFormat="1" applyFont="1" applyBorder="1" applyAlignment="1">
      <alignment horizontal="center" vertical="top"/>
    </xf>
    <xf numFmtId="0" fontId="23" fillId="0" borderId="1" xfId="0" applyFont="1" applyBorder="1" applyAlignment="1">
      <alignment vertical="top" wrapText="1"/>
    </xf>
    <xf numFmtId="166" fontId="16" fillId="0" borderId="1" xfId="0" applyNumberFormat="1" applyFont="1" applyBorder="1" applyAlignment="1">
      <alignment horizontal="center" vertical="top"/>
    </xf>
    <xf numFmtId="16" fontId="16" fillId="0" borderId="1" xfId="0" applyNumberFormat="1" applyFont="1" applyBorder="1" applyAlignment="1">
      <alignment horizontal="center" vertical="top"/>
    </xf>
    <xf numFmtId="0" fontId="14" fillId="0" borderId="0" xfId="0" applyFont="1" applyAlignment="1">
      <alignment horizontal="center" vertical="top"/>
    </xf>
    <xf numFmtId="0" fontId="14" fillId="0" borderId="1" xfId="0" applyFont="1" applyBorder="1" applyAlignment="1">
      <alignment horizontal="center" vertical="top" wrapText="1"/>
    </xf>
    <xf numFmtId="166" fontId="2" fillId="0" borderId="1" xfId="0" applyNumberFormat="1" applyFont="1" applyBorder="1" applyAlignment="1">
      <alignment horizontal="center" vertical="top" wrapText="1"/>
    </xf>
    <xf numFmtId="0" fontId="2" fillId="0" borderId="8" xfId="0" applyFont="1" applyBorder="1" applyAlignment="1">
      <alignment horizontal="center" vertical="top" wrapText="1"/>
    </xf>
    <xf numFmtId="0" fontId="9" fillId="0" borderId="8" xfId="0" applyFont="1" applyBorder="1" applyAlignment="1">
      <alignment horizontal="center" vertical="top" wrapText="1"/>
    </xf>
    <xf numFmtId="20" fontId="2" fillId="0" borderId="0" xfId="0" applyNumberFormat="1" applyFont="1" applyAlignment="1">
      <alignment horizontal="center" vertical="top"/>
    </xf>
    <xf numFmtId="165" fontId="2" fillId="0" borderId="1" xfId="0" applyNumberFormat="1" applyFont="1" applyBorder="1" applyAlignment="1">
      <alignment horizontal="center" vertical="top"/>
    </xf>
    <xf numFmtId="166" fontId="16" fillId="6" borderId="1" xfId="0" applyNumberFormat="1" applyFont="1" applyFill="1" applyBorder="1" applyAlignment="1">
      <alignment horizontal="center" vertical="top" wrapText="1"/>
    </xf>
    <xf numFmtId="20" fontId="16" fillId="6" borderId="1" xfId="0" applyNumberFormat="1" applyFont="1" applyFill="1" applyBorder="1" applyAlignment="1">
      <alignment horizontal="center" vertical="top" wrapText="1"/>
    </xf>
    <xf numFmtId="167" fontId="12" fillId="4" borderId="8" xfId="0" applyNumberFormat="1" applyFont="1" applyFill="1" applyBorder="1" applyAlignment="1">
      <alignment horizontal="center" vertical="top"/>
    </xf>
    <xf numFmtId="0" fontId="24" fillId="0" borderId="0" xfId="0" applyFont="1" applyAlignment="1">
      <alignment horizontal="center" vertical="top"/>
    </xf>
    <xf numFmtId="169" fontId="16" fillId="0" borderId="1" xfId="0" applyNumberFormat="1" applyFont="1" applyBorder="1" applyAlignment="1">
      <alignment horizontal="center" vertical="top" wrapText="1"/>
    </xf>
    <xf numFmtId="16" fontId="16" fillId="0" borderId="1" xfId="0" applyNumberFormat="1" applyFont="1" applyBorder="1" applyAlignment="1">
      <alignment horizontal="center" vertical="top" wrapText="1"/>
    </xf>
    <xf numFmtId="16" fontId="14" fillId="0" borderId="1" xfId="0" applyNumberFormat="1" applyFont="1" applyBorder="1" applyAlignment="1">
      <alignment horizontal="center" vertical="top" wrapText="1"/>
    </xf>
    <xf numFmtId="0" fontId="9" fillId="0" borderId="1" xfId="0" applyFont="1" applyBorder="1" applyAlignment="1">
      <alignment vertical="top" wrapText="1"/>
    </xf>
    <xf numFmtId="0" fontId="9" fillId="0" borderId="8" xfId="0" applyFont="1" applyBorder="1" applyAlignment="1">
      <alignment vertical="top" wrapText="1"/>
    </xf>
    <xf numFmtId="0" fontId="25" fillId="0" borderId="1" xfId="0" applyFont="1" applyBorder="1" applyAlignment="1">
      <alignment horizontal="center" vertical="top"/>
    </xf>
    <xf numFmtId="166" fontId="19" fillId="4" borderId="8" xfId="0" applyNumberFormat="1" applyFont="1" applyFill="1" applyBorder="1" applyAlignment="1">
      <alignment horizontal="center" vertical="top"/>
    </xf>
    <xf numFmtId="166" fontId="16" fillId="0" borderId="1" xfId="0" applyNumberFormat="1" applyFont="1" applyBorder="1" applyAlignment="1">
      <alignment horizontal="center" vertical="top" wrapText="1"/>
    </xf>
    <xf numFmtId="166" fontId="16" fillId="2" borderId="1" xfId="0" applyNumberFormat="1" applyFont="1" applyFill="1" applyBorder="1" applyAlignment="1">
      <alignment horizontal="center" vertical="top" wrapText="1"/>
    </xf>
    <xf numFmtId="0" fontId="16" fillId="2" borderId="8" xfId="0" applyFont="1" applyFill="1" applyBorder="1" applyAlignment="1">
      <alignment horizontal="center" vertical="top" wrapText="1"/>
    </xf>
    <xf numFmtId="0" fontId="16" fillId="4" borderId="0" xfId="0" applyFont="1" applyFill="1" applyAlignment="1">
      <alignment horizontal="center" vertical="top"/>
    </xf>
    <xf numFmtId="166" fontId="16" fillId="4" borderId="1" xfId="0" applyNumberFormat="1" applyFont="1" applyFill="1" applyBorder="1" applyAlignment="1">
      <alignment horizontal="center" vertical="top" wrapText="1"/>
    </xf>
    <xf numFmtId="0" fontId="16" fillId="8" borderId="1" xfId="0" applyFont="1" applyFill="1" applyBorder="1" applyAlignment="1">
      <alignment horizontal="center" vertical="top" wrapText="1"/>
    </xf>
    <xf numFmtId="0" fontId="16" fillId="21" borderId="1" xfId="0" applyFont="1" applyFill="1" applyBorder="1" applyAlignment="1">
      <alignment vertical="top" wrapText="1"/>
    </xf>
    <xf numFmtId="0" fontId="16" fillId="21" borderId="1" xfId="0" applyFont="1" applyFill="1" applyBorder="1" applyAlignment="1">
      <alignment horizontal="center" vertical="top" wrapText="1"/>
    </xf>
    <xf numFmtId="0" fontId="16" fillId="21" borderId="1" xfId="0" applyFont="1" applyFill="1" applyBorder="1" applyAlignment="1">
      <alignment horizontal="center" vertical="top"/>
    </xf>
    <xf numFmtId="0" fontId="16" fillId="21" borderId="7" xfId="0" applyFont="1" applyFill="1" applyBorder="1" applyAlignment="1">
      <alignment horizontal="center" vertical="top"/>
    </xf>
    <xf numFmtId="0" fontId="16" fillId="21" borderId="1" xfId="0" applyFont="1" applyFill="1" applyBorder="1" applyAlignment="1">
      <alignment horizontal="center" vertical="top"/>
    </xf>
    <xf numFmtId="0" fontId="16" fillId="21" borderId="8" xfId="0" applyFont="1" applyFill="1" applyBorder="1" applyAlignment="1">
      <alignment horizontal="center" vertical="top"/>
    </xf>
    <xf numFmtId="0" fontId="16" fillId="21" borderId="8" xfId="0" applyFont="1" applyFill="1" applyBorder="1" applyAlignment="1">
      <alignment horizontal="center" vertical="top"/>
    </xf>
    <xf numFmtId="0" fontId="16" fillId="21" borderId="8" xfId="0" applyFont="1" applyFill="1" applyBorder="1" applyAlignment="1">
      <alignment horizontal="center" vertical="top"/>
    </xf>
    <xf numFmtId="0" fontId="2" fillId="8" borderId="1" xfId="0" applyFont="1" applyFill="1" applyBorder="1" applyAlignment="1">
      <alignment horizontal="center" vertical="top" wrapText="1"/>
    </xf>
    <xf numFmtId="16" fontId="2" fillId="21" borderId="1" xfId="0" applyNumberFormat="1" applyFont="1" applyFill="1" applyBorder="1" applyAlignment="1">
      <alignment horizontal="center" vertical="top" wrapText="1"/>
    </xf>
    <xf numFmtId="0" fontId="9" fillId="21" borderId="1" xfId="0" applyFont="1" applyFill="1" applyBorder="1" applyAlignment="1">
      <alignment horizontal="center" vertical="top" wrapText="1"/>
    </xf>
    <xf numFmtId="0" fontId="9" fillId="21" borderId="8" xfId="0" applyFont="1" applyFill="1" applyBorder="1" applyAlignment="1">
      <alignment horizontal="center" vertical="top" wrapText="1"/>
    </xf>
    <xf numFmtId="0" fontId="2" fillId="21" borderId="8" xfId="0" applyFont="1" applyFill="1" applyBorder="1" applyAlignment="1">
      <alignment horizontal="center" vertical="top" wrapText="1"/>
    </xf>
    <xf numFmtId="0" fontId="14" fillId="21" borderId="1" xfId="0" applyFont="1" applyFill="1" applyBorder="1" applyAlignment="1">
      <alignment vertical="top" wrapText="1"/>
    </xf>
    <xf numFmtId="0" fontId="2" fillId="21" borderId="1" xfId="0" applyFont="1" applyFill="1" applyBorder="1" applyAlignment="1">
      <alignment horizontal="center" vertical="top" wrapText="1"/>
    </xf>
    <xf numFmtId="0" fontId="16" fillId="4" borderId="7" xfId="0" applyFont="1" applyFill="1" applyBorder="1" applyAlignment="1">
      <alignment horizontal="center" vertical="top"/>
    </xf>
    <xf numFmtId="20" fontId="16" fillId="4" borderId="1" xfId="0" applyNumberFormat="1" applyFont="1" applyFill="1" applyBorder="1" applyAlignment="1">
      <alignment horizontal="center" vertical="top"/>
    </xf>
    <xf numFmtId="0" fontId="16" fillId="4" borderId="0" xfId="0" applyFont="1" applyFill="1" applyAlignment="1">
      <alignment vertical="top"/>
    </xf>
    <xf numFmtId="0" fontId="16" fillId="4" borderId="1" xfId="0" applyFont="1" applyFill="1" applyBorder="1" applyAlignment="1">
      <alignment horizontal="center" vertical="top"/>
    </xf>
    <xf numFmtId="0" fontId="14" fillId="0" borderId="1" xfId="0" applyFont="1" applyBorder="1" applyAlignment="1">
      <alignment horizontal="center" vertical="top"/>
    </xf>
    <xf numFmtId="20" fontId="16" fillId="0" borderId="1" xfId="0" applyNumberFormat="1" applyFont="1" applyBorder="1" applyAlignment="1">
      <alignment horizontal="center" vertical="top"/>
    </xf>
    <xf numFmtId="0" fontId="16" fillId="0" borderId="1" xfId="0" applyFont="1" applyBorder="1" applyAlignment="1">
      <alignment horizontal="center" vertical="top"/>
    </xf>
    <xf numFmtId="0" fontId="26" fillId="4" borderId="0" xfId="0" applyFont="1" applyFill="1" applyAlignment="1">
      <alignment horizontal="center" vertical="top"/>
    </xf>
    <xf numFmtId="0" fontId="27" fillId="0" borderId="1" xfId="0" applyFont="1" applyBorder="1" applyAlignment="1">
      <alignment horizontal="center" vertical="top"/>
    </xf>
    <xf numFmtId="0" fontId="28" fillId="0" borderId="1" xfId="0" applyFont="1" applyBorder="1" applyAlignment="1">
      <alignment horizontal="center" vertical="top" wrapText="1"/>
    </xf>
    <xf numFmtId="166" fontId="16" fillId="0" borderId="1" xfId="0" applyNumberFormat="1" applyFont="1" applyBorder="1" applyAlignment="1">
      <alignment horizontal="center" vertical="top" wrapText="1"/>
    </xf>
    <xf numFmtId="0" fontId="16" fillId="0" borderId="0" xfId="0" applyFont="1" applyAlignment="1">
      <alignment horizontal="center" vertical="top" wrapText="1"/>
    </xf>
    <xf numFmtId="166" fontId="16" fillId="0" borderId="1" xfId="0" applyNumberFormat="1" applyFont="1" applyBorder="1" applyAlignment="1">
      <alignment horizontal="center" vertical="top"/>
    </xf>
    <xf numFmtId="16" fontId="16" fillId="0" borderId="1" xfId="0" applyNumberFormat="1" applyFont="1" applyBorder="1" applyAlignment="1">
      <alignment horizontal="center" vertical="top"/>
    </xf>
    <xf numFmtId="20" fontId="16" fillId="0" borderId="1" xfId="0" applyNumberFormat="1" applyFont="1" applyBorder="1" applyAlignment="1">
      <alignment horizontal="center" vertical="top"/>
    </xf>
    <xf numFmtId="0" fontId="2" fillId="0" borderId="1" xfId="0" applyFont="1" applyBorder="1" applyAlignment="1">
      <alignment horizontal="center" vertical="top"/>
    </xf>
    <xf numFmtId="167" fontId="12" fillId="0" borderId="12" xfId="0" applyNumberFormat="1" applyFont="1" applyBorder="1" applyAlignment="1">
      <alignment horizontal="center" vertical="top"/>
    </xf>
    <xf numFmtId="0" fontId="16" fillId="4" borderId="2" xfId="0" applyFont="1" applyFill="1" applyBorder="1" applyAlignment="1">
      <alignment vertical="top" wrapText="1"/>
    </xf>
    <xf numFmtId="0" fontId="16" fillId="4" borderId="2" xfId="0" applyFont="1" applyFill="1" applyBorder="1" applyAlignment="1">
      <alignment vertical="top" wrapText="1"/>
    </xf>
    <xf numFmtId="0" fontId="16" fillId="4" borderId="2" xfId="0" applyFont="1" applyFill="1" applyBorder="1" applyAlignment="1">
      <alignment horizontal="center" vertical="top" wrapText="1"/>
    </xf>
    <xf numFmtId="0" fontId="16" fillId="4" borderId="11" xfId="0" applyFont="1" applyFill="1" applyBorder="1" applyAlignment="1">
      <alignment horizontal="center" vertical="top"/>
    </xf>
    <xf numFmtId="0" fontId="16" fillId="2" borderId="2" xfId="0" applyFont="1" applyFill="1" applyBorder="1" applyAlignment="1">
      <alignment horizontal="center" vertical="top"/>
    </xf>
    <xf numFmtId="0" fontId="9" fillId="0" borderId="2" xfId="0" applyFont="1" applyBorder="1" applyAlignment="1">
      <alignment vertical="top" wrapText="1"/>
    </xf>
    <xf numFmtId="0" fontId="9" fillId="0" borderId="11" xfId="0" applyFont="1" applyBorder="1" applyAlignment="1">
      <alignment vertical="top" wrapText="1"/>
    </xf>
    <xf numFmtId="0" fontId="9" fillId="0" borderId="11" xfId="0" applyFont="1" applyBorder="1" applyAlignment="1">
      <alignment horizontal="center" vertical="top" wrapText="1"/>
    </xf>
    <xf numFmtId="0" fontId="16" fillId="0" borderId="13" xfId="0" applyFont="1" applyBorder="1" applyAlignment="1">
      <alignment vertical="top" wrapText="1"/>
    </xf>
    <xf numFmtId="0" fontId="16" fillId="0" borderId="13" xfId="0" applyFont="1" applyBorder="1" applyAlignment="1">
      <alignment horizontal="center" vertical="top" wrapText="1"/>
    </xf>
    <xf numFmtId="0" fontId="16" fillId="4" borderId="3" xfId="0" applyFont="1" applyFill="1" applyBorder="1" applyAlignment="1">
      <alignment horizontal="center" vertical="top" wrapText="1"/>
    </xf>
    <xf numFmtId="0" fontId="16" fillId="0" borderId="3" xfId="0" applyFont="1" applyBorder="1" applyAlignment="1">
      <alignment vertical="top" wrapText="1"/>
    </xf>
    <xf numFmtId="0" fontId="16" fillId="4" borderId="13" xfId="0" applyFont="1" applyFill="1" applyBorder="1" applyAlignment="1">
      <alignment horizontal="center" vertical="top"/>
    </xf>
    <xf numFmtId="0" fontId="16" fillId="0" borderId="14" xfId="0" applyFont="1" applyBorder="1" applyAlignment="1">
      <alignment horizontal="center" vertical="top"/>
    </xf>
    <xf numFmtId="0" fontId="16" fillId="0" borderId="13" xfId="0" applyFont="1" applyBorder="1" applyAlignment="1">
      <alignment horizontal="center" vertical="top"/>
    </xf>
    <xf numFmtId="0" fontId="16" fillId="0" borderId="15" xfId="0" applyFont="1" applyBorder="1" applyAlignment="1">
      <alignment horizontal="center" vertical="top"/>
    </xf>
    <xf numFmtId="0" fontId="16" fillId="0" borderId="15" xfId="0" applyFont="1" applyBorder="1" applyAlignment="1">
      <alignment horizontal="center" vertical="top"/>
    </xf>
    <xf numFmtId="0" fontId="9" fillId="0" borderId="13" xfId="0" applyFont="1" applyBorder="1" applyAlignment="1">
      <alignment vertical="top" wrapText="1"/>
    </xf>
    <xf numFmtId="0" fontId="9" fillId="0" borderId="15" xfId="0" applyFont="1" applyBorder="1" applyAlignment="1">
      <alignment vertical="top" wrapText="1"/>
    </xf>
    <xf numFmtId="0" fontId="9" fillId="0" borderId="15" xfId="0" applyFont="1" applyBorder="1" applyAlignment="1">
      <alignment horizontal="center" vertical="top" wrapText="1"/>
    </xf>
    <xf numFmtId="0" fontId="16" fillId="4" borderId="3" xfId="0" applyFont="1" applyFill="1" applyBorder="1" applyAlignment="1">
      <alignment vertical="top" wrapText="1"/>
    </xf>
    <xf numFmtId="0" fontId="16" fillId="4" borderId="3" xfId="0" applyFont="1" applyFill="1" applyBorder="1" applyAlignment="1">
      <alignment vertical="top" wrapText="1"/>
    </xf>
    <xf numFmtId="0" fontId="16" fillId="4" borderId="3" xfId="0" applyFont="1" applyFill="1" applyBorder="1" applyAlignment="1">
      <alignment horizontal="center" vertical="top" wrapText="1"/>
    </xf>
    <xf numFmtId="0" fontId="16" fillId="4" borderId="3" xfId="0" applyFont="1" applyFill="1" applyBorder="1" applyAlignment="1">
      <alignment horizontal="center" vertical="top"/>
    </xf>
    <xf numFmtId="0" fontId="16" fillId="4" borderId="16" xfId="0" applyFont="1" applyFill="1" applyBorder="1" applyAlignment="1">
      <alignment horizontal="center" vertical="top"/>
    </xf>
    <xf numFmtId="0" fontId="16" fillId="4" borderId="3" xfId="0" applyFont="1" applyFill="1" applyBorder="1" applyAlignment="1">
      <alignment horizontal="center" vertical="top"/>
    </xf>
    <xf numFmtId="0" fontId="9" fillId="4" borderId="3" xfId="0" applyFont="1" applyFill="1" applyBorder="1" applyAlignment="1">
      <alignment vertical="top" wrapText="1"/>
    </xf>
    <xf numFmtId="0" fontId="9" fillId="4" borderId="16" xfId="0" applyFont="1" applyFill="1" applyBorder="1" applyAlignment="1">
      <alignment vertical="top" wrapText="1"/>
    </xf>
    <xf numFmtId="0" fontId="9" fillId="4" borderId="16" xfId="0" applyFont="1" applyFill="1" applyBorder="1" applyAlignment="1">
      <alignment horizontal="center" vertical="top" wrapText="1"/>
    </xf>
    <xf numFmtId="0" fontId="9" fillId="4" borderId="1" xfId="0" applyFont="1" applyFill="1" applyBorder="1" applyAlignment="1">
      <alignment vertical="top" wrapText="1"/>
    </xf>
    <xf numFmtId="0" fontId="9" fillId="4" borderId="8" xfId="0" applyFont="1" applyFill="1" applyBorder="1" applyAlignment="1">
      <alignment vertical="top" wrapText="1"/>
    </xf>
    <xf numFmtId="0" fontId="9" fillId="4" borderId="8" xfId="0" applyFont="1" applyFill="1" applyBorder="1" applyAlignment="1">
      <alignment horizontal="center" vertical="top" wrapText="1"/>
    </xf>
    <xf numFmtId="0" fontId="16" fillId="8" borderId="13" xfId="0" applyFont="1" applyFill="1" applyBorder="1" applyAlignment="1">
      <alignment horizontal="center" vertical="top" wrapText="1"/>
    </xf>
    <xf numFmtId="0" fontId="16" fillId="8" borderId="1" xfId="0" applyFont="1" applyFill="1" applyBorder="1" applyAlignment="1">
      <alignment vertical="top" wrapText="1"/>
    </xf>
    <xf numFmtId="0" fontId="16" fillId="8" borderId="1" xfId="0" applyFont="1" applyFill="1" applyBorder="1" applyAlignment="1">
      <alignment vertical="top" wrapText="1"/>
    </xf>
    <xf numFmtId="0" fontId="29" fillId="8" borderId="1" xfId="0" applyFont="1" applyFill="1" applyBorder="1" applyAlignment="1">
      <alignment horizontal="center" vertical="top" wrapText="1"/>
    </xf>
    <xf numFmtId="0" fontId="16" fillId="8" borderId="8" xfId="0" applyFont="1" applyFill="1" applyBorder="1" applyAlignment="1">
      <alignment horizontal="center" vertical="top"/>
    </xf>
    <xf numFmtId="0" fontId="16" fillId="8" borderId="1" xfId="0" applyFont="1" applyFill="1" applyBorder="1" applyAlignment="1">
      <alignment horizontal="center" vertical="top"/>
    </xf>
    <xf numFmtId="0" fontId="16" fillId="8" borderId="8" xfId="0" applyFont="1" applyFill="1" applyBorder="1" applyAlignment="1">
      <alignment horizontal="center" vertical="top"/>
    </xf>
    <xf numFmtId="0" fontId="16" fillId="8" borderId="8" xfId="0" applyFont="1" applyFill="1" applyBorder="1" applyAlignment="1">
      <alignment horizontal="center" vertical="top"/>
    </xf>
    <xf numFmtId="0" fontId="16" fillId="8" borderId="1" xfId="0" applyFont="1" applyFill="1" applyBorder="1" applyAlignment="1">
      <alignment horizontal="center" vertical="top"/>
    </xf>
    <xf numFmtId="0" fontId="9" fillId="8" borderId="1" xfId="0" applyFont="1" applyFill="1" applyBorder="1" applyAlignment="1">
      <alignment vertical="top" wrapText="1"/>
    </xf>
    <xf numFmtId="0" fontId="9" fillId="8" borderId="8" xfId="0" applyFont="1" applyFill="1" applyBorder="1" applyAlignment="1">
      <alignment vertical="top" wrapText="1"/>
    </xf>
    <xf numFmtId="0" fontId="9" fillId="8" borderId="8" xfId="0" applyFont="1" applyFill="1" applyBorder="1" applyAlignment="1">
      <alignment horizontal="center" vertical="top" wrapText="1"/>
    </xf>
    <xf numFmtId="0" fontId="14" fillId="8" borderId="1" xfId="0" applyFont="1" applyFill="1" applyBorder="1" applyAlignment="1">
      <alignment vertical="top" wrapText="1"/>
    </xf>
    <xf numFmtId="166" fontId="16" fillId="0" borderId="10" xfId="0" applyNumberFormat="1" applyFont="1" applyBorder="1" applyAlignment="1">
      <alignment horizontal="center" vertical="top" wrapText="1"/>
    </xf>
    <xf numFmtId="0" fontId="16" fillId="0" borderId="10" xfId="0" applyFont="1" applyBorder="1" applyAlignment="1">
      <alignment horizontal="center" vertical="top" wrapText="1"/>
    </xf>
    <xf numFmtId="0" fontId="16" fillId="0" borderId="17" xfId="0" applyFont="1" applyBorder="1" applyAlignment="1">
      <alignment horizontal="center" vertical="top" wrapText="1"/>
    </xf>
    <xf numFmtId="0" fontId="16" fillId="0" borderId="18" xfId="0" applyFont="1" applyBorder="1" applyAlignment="1">
      <alignment horizontal="center" vertical="top" wrapText="1"/>
    </xf>
    <xf numFmtId="0" fontId="16" fillId="0" borderId="0" xfId="0" applyFont="1" applyAlignment="1">
      <alignment horizontal="center" vertical="top" wrapText="1"/>
    </xf>
    <xf numFmtId="0" fontId="16" fillId="4" borderId="17" xfId="0" applyFont="1" applyFill="1" applyBorder="1" applyAlignment="1">
      <alignment horizontal="center" vertical="top" wrapText="1"/>
    </xf>
    <xf numFmtId="0" fontId="16" fillId="4" borderId="18" xfId="0" applyFont="1" applyFill="1" applyBorder="1" applyAlignment="1">
      <alignment horizontal="center" vertical="top" wrapText="1"/>
    </xf>
    <xf numFmtId="0" fontId="16" fillId="4" borderId="0" xfId="0" applyFont="1" applyFill="1" applyAlignment="1">
      <alignment horizontal="center" vertical="top" wrapText="1"/>
    </xf>
    <xf numFmtId="0" fontId="12" fillId="4" borderId="8" xfId="0" applyFont="1" applyFill="1" applyBorder="1" applyAlignment="1">
      <alignment horizontal="center" vertical="top"/>
    </xf>
    <xf numFmtId="0" fontId="16" fillId="0" borderId="0" xfId="0" applyFont="1" applyAlignment="1">
      <alignment horizontal="center" vertical="top"/>
    </xf>
    <xf numFmtId="168" fontId="12" fillId="4" borderId="8" xfId="0" applyNumberFormat="1" applyFont="1" applyFill="1" applyBorder="1" applyAlignment="1">
      <alignment horizontal="center" vertical="top"/>
    </xf>
    <xf numFmtId="20" fontId="2" fillId="0" borderId="1" xfId="0" applyNumberFormat="1" applyFont="1" applyBorder="1" applyAlignment="1">
      <alignment horizontal="center" vertical="top"/>
    </xf>
    <xf numFmtId="0" fontId="16" fillId="0" borderId="9" xfId="0" applyFont="1" applyBorder="1" applyAlignment="1">
      <alignment vertical="top" wrapText="1"/>
    </xf>
    <xf numFmtId="0" fontId="16" fillId="0" borderId="9" xfId="0" applyFont="1" applyBorder="1" applyAlignment="1">
      <alignment horizontal="center" vertical="top" wrapText="1"/>
    </xf>
    <xf numFmtId="0" fontId="18" fillId="4" borderId="1" xfId="0" applyFont="1" applyFill="1" applyBorder="1" applyAlignment="1">
      <alignment horizontal="center" vertical="center"/>
    </xf>
    <xf numFmtId="20" fontId="16" fillId="4" borderId="17" xfId="0" applyNumberFormat="1" applyFont="1" applyFill="1" applyBorder="1" applyAlignment="1">
      <alignment horizontal="center" vertical="top" wrapText="1"/>
    </xf>
    <xf numFmtId="166" fontId="16" fillId="4" borderId="18" xfId="0" applyNumberFormat="1" applyFont="1" applyFill="1" applyBorder="1" applyAlignment="1">
      <alignment horizontal="center" vertical="top" wrapText="1"/>
    </xf>
    <xf numFmtId="0" fontId="14" fillId="0" borderId="1" xfId="0" applyFont="1" applyBorder="1" applyAlignment="1">
      <alignment vertical="top"/>
    </xf>
    <xf numFmtId="20" fontId="16" fillId="0" borderId="17" xfId="0" applyNumberFormat="1" applyFont="1" applyBorder="1" applyAlignment="1">
      <alignment horizontal="center" vertical="top" wrapText="1"/>
    </xf>
    <xf numFmtId="166" fontId="16" fillId="0" borderId="18" xfId="0" applyNumberFormat="1" applyFont="1" applyBorder="1" applyAlignment="1">
      <alignment horizontal="center" vertical="top" wrapText="1"/>
    </xf>
    <xf numFmtId="0" fontId="30" fillId="0" borderId="1" xfId="0" applyFont="1" applyBorder="1" applyAlignment="1">
      <alignment horizontal="center" vertical="top"/>
    </xf>
    <xf numFmtId="0" fontId="16" fillId="0" borderId="0" xfId="0" applyFont="1" applyAlignment="1">
      <alignment vertical="top" wrapText="1"/>
    </xf>
    <xf numFmtId="0" fontId="16" fillId="2" borderId="1" xfId="0" applyFont="1" applyFill="1" applyBorder="1" applyAlignment="1">
      <alignment vertical="top" wrapText="1"/>
    </xf>
    <xf numFmtId="0" fontId="14" fillId="0" borderId="8" xfId="0" applyFont="1" applyBorder="1" applyAlignment="1">
      <alignment vertical="top" wrapText="1"/>
    </xf>
    <xf numFmtId="0" fontId="31" fillId="4" borderId="1" xfId="0" applyFont="1" applyFill="1" applyBorder="1" applyAlignment="1">
      <alignment horizontal="center" vertical="top" wrapText="1"/>
    </xf>
    <xf numFmtId="0" fontId="32" fillId="0" borderId="1" xfId="0" applyFont="1" applyBorder="1" applyAlignment="1">
      <alignment horizontal="center" vertical="top" wrapText="1"/>
    </xf>
    <xf numFmtId="0" fontId="16" fillId="0" borderId="0" xfId="0" applyFont="1" applyAlignment="1">
      <alignment vertical="top" wrapText="1"/>
    </xf>
    <xf numFmtId="0" fontId="2" fillId="0" borderId="8" xfId="0" applyFont="1" applyBorder="1" applyAlignment="1">
      <alignment horizontal="center" vertical="top"/>
    </xf>
    <xf numFmtId="0" fontId="16" fillId="10" borderId="1" xfId="0" applyFont="1" applyFill="1" applyBorder="1" applyAlignment="1">
      <alignment horizontal="center" vertical="top" wrapText="1"/>
    </xf>
    <xf numFmtId="0" fontId="16" fillId="10" borderId="1" xfId="0" applyFont="1" applyFill="1" applyBorder="1" applyAlignment="1">
      <alignment horizontal="center" vertical="top" wrapText="1"/>
    </xf>
    <xf numFmtId="167" fontId="2" fillId="0" borderId="8" xfId="0" applyNumberFormat="1" applyFont="1" applyBorder="1" applyAlignment="1">
      <alignment horizontal="center" vertical="top"/>
    </xf>
    <xf numFmtId="167" fontId="16" fillId="0" borderId="11" xfId="0" applyNumberFormat="1" applyFont="1" applyBorder="1" applyAlignment="1">
      <alignment horizontal="center" vertical="top" wrapText="1"/>
    </xf>
    <xf numFmtId="168" fontId="2" fillId="0" borderId="8" xfId="0" applyNumberFormat="1" applyFont="1" applyBorder="1" applyAlignment="1">
      <alignment horizontal="center" vertical="top"/>
    </xf>
    <xf numFmtId="0" fontId="16" fillId="0" borderId="1" xfId="0" applyFont="1" applyBorder="1" applyAlignment="1">
      <alignment vertical="top"/>
    </xf>
    <xf numFmtId="0" fontId="16" fillId="0" borderId="1" xfId="0" applyFont="1" applyBorder="1" applyAlignment="1">
      <alignment horizontal="left" vertical="top"/>
    </xf>
    <xf numFmtId="0" fontId="16" fillId="0" borderId="1" xfId="0" applyFont="1" applyBorder="1"/>
    <xf numFmtId="0" fontId="33" fillId="0" borderId="0" xfId="0" applyFont="1" applyAlignment="1">
      <alignment horizontal="center" vertical="top" wrapText="1"/>
    </xf>
    <xf numFmtId="0" fontId="2" fillId="0" borderId="1" xfId="0" applyFont="1" applyBorder="1" applyAlignment="1">
      <alignment horizontal="center" vertical="top" wrapText="1"/>
    </xf>
    <xf numFmtId="0" fontId="16" fillId="0" borderId="1" xfId="0" applyFont="1" applyBorder="1" applyAlignment="1">
      <alignment horizontal="center" vertical="top"/>
    </xf>
    <xf numFmtId="20" fontId="16" fillId="2" borderId="1" xfId="0" applyNumberFormat="1" applyFont="1" applyFill="1" applyBorder="1" applyAlignment="1">
      <alignment horizontal="center" vertical="top" wrapText="1"/>
    </xf>
    <xf numFmtId="0" fontId="16" fillId="2" borderId="1" xfId="0" applyFont="1" applyFill="1" applyBorder="1" applyAlignment="1">
      <alignment horizontal="center" vertical="top" wrapText="1"/>
    </xf>
    <xf numFmtId="0" fontId="19" fillId="0" borderId="1" xfId="0" applyFont="1" applyBorder="1" applyAlignment="1">
      <alignment horizontal="center" vertical="top" wrapText="1"/>
    </xf>
    <xf numFmtId="0" fontId="16" fillId="4" borderId="11" xfId="0" applyFont="1" applyFill="1" applyBorder="1" applyAlignment="1">
      <alignment horizontal="center" vertical="top" wrapText="1"/>
    </xf>
    <xf numFmtId="0" fontId="19" fillId="4" borderId="1" xfId="0" applyFont="1" applyFill="1" applyBorder="1" applyAlignment="1">
      <alignment vertical="top"/>
    </xf>
    <xf numFmtId="0" fontId="19" fillId="4" borderId="1" xfId="0" applyFont="1" applyFill="1" applyBorder="1" applyAlignment="1">
      <alignment horizontal="center" vertical="top" wrapText="1"/>
    </xf>
    <xf numFmtId="0" fontId="19" fillId="4" borderId="1" xfId="0" applyFont="1" applyFill="1" applyBorder="1" applyAlignment="1">
      <alignment vertical="top" wrapText="1"/>
    </xf>
    <xf numFmtId="0" fontId="19" fillId="4" borderId="1" xfId="0" applyFont="1" applyFill="1" applyBorder="1" applyAlignment="1">
      <alignment vertical="top" wrapText="1"/>
    </xf>
    <xf numFmtId="166" fontId="16" fillId="4" borderId="1" xfId="0" applyNumberFormat="1" applyFont="1" applyFill="1" applyBorder="1" applyAlignment="1">
      <alignment horizontal="center" vertical="top" wrapText="1"/>
    </xf>
    <xf numFmtId="0" fontId="34" fillId="0" borderId="1" xfId="0" applyFont="1" applyBorder="1" applyAlignment="1">
      <alignment horizontal="center" vertical="top" wrapText="1"/>
    </xf>
    <xf numFmtId="0" fontId="34" fillId="0" borderId="1" xfId="0" applyFont="1" applyBorder="1" applyAlignment="1">
      <alignment vertical="top" wrapText="1"/>
    </xf>
    <xf numFmtId="0" fontId="9" fillId="0" borderId="1" xfId="0" applyFont="1" applyBorder="1" applyAlignment="1">
      <alignment horizontal="center" vertical="top" wrapText="1"/>
    </xf>
    <xf numFmtId="0" fontId="9" fillId="4" borderId="1" xfId="0" applyFont="1" applyFill="1" applyBorder="1" applyAlignment="1">
      <alignment horizontal="center" vertical="top" wrapText="1"/>
    </xf>
    <xf numFmtId="0" fontId="14" fillId="0" borderId="0" xfId="0" applyFont="1" applyAlignment="1">
      <alignment vertical="top" wrapText="1"/>
    </xf>
    <xf numFmtId="0" fontId="34" fillId="0" borderId="0" xfId="0" applyFont="1" applyAlignment="1">
      <alignment horizontal="center" vertical="top" wrapText="1"/>
    </xf>
    <xf numFmtId="0" fontId="34" fillId="0" borderId="0" xfId="0" applyFont="1" applyAlignment="1">
      <alignment vertical="top" wrapText="1"/>
    </xf>
    <xf numFmtId="0" fontId="14" fillId="4" borderId="0" xfId="0" applyFont="1" applyFill="1" applyAlignment="1">
      <alignment vertical="top" wrapText="1"/>
    </xf>
    <xf numFmtId="0" fontId="9" fillId="4" borderId="0" xfId="0" applyFont="1" applyFill="1" applyAlignment="1">
      <alignment horizontal="center" vertical="top" wrapText="1"/>
    </xf>
    <xf numFmtId="0" fontId="2" fillId="22" borderId="0" xfId="0" applyFont="1" applyFill="1" applyAlignment="1">
      <alignment horizontal="center" vertical="top" wrapText="1"/>
    </xf>
    <xf numFmtId="0" fontId="2" fillId="23" borderId="0" xfId="0" applyFont="1" applyFill="1" applyAlignment="1">
      <alignment horizontal="center" vertical="top" wrapText="1"/>
    </xf>
    <xf numFmtId="0" fontId="2" fillId="0" borderId="0" xfId="0" applyFont="1" applyAlignment="1">
      <alignment vertical="top"/>
    </xf>
    <xf numFmtId="0" fontId="9" fillId="22" borderId="0" xfId="0" applyFont="1" applyFill="1" applyAlignment="1">
      <alignment horizontal="center" vertical="top" wrapText="1"/>
    </xf>
    <xf numFmtId="0" fontId="9" fillId="23" borderId="0" xfId="0" applyFont="1" applyFill="1" applyAlignment="1">
      <alignment horizontal="center" vertical="top" wrapText="1"/>
    </xf>
    <xf numFmtId="0" fontId="2" fillId="4" borderId="1" xfId="0" applyFont="1" applyFill="1" applyBorder="1" applyAlignment="1">
      <alignment horizontal="center"/>
    </xf>
    <xf numFmtId="0" fontId="14" fillId="4" borderId="0" xfId="0" applyFont="1" applyFill="1" applyAlignment="1">
      <alignment horizontal="center" vertical="top" wrapText="1"/>
    </xf>
    <xf numFmtId="0" fontId="15" fillId="0" borderId="0" xfId="0" applyFont="1" applyAlignment="1">
      <alignment horizontal="center" vertical="top" wrapText="1"/>
    </xf>
    <xf numFmtId="0" fontId="16" fillId="5" borderId="1" xfId="0" applyFont="1" applyFill="1" applyBorder="1" applyAlignment="1">
      <alignment horizontal="center" vertical="top" wrapText="1"/>
    </xf>
    <xf numFmtId="0" fontId="36" fillId="0" borderId="0" xfId="0" applyFont="1" applyAlignment="1">
      <alignment horizontal="center" vertical="top" wrapText="1"/>
    </xf>
    <xf numFmtId="0" fontId="36" fillId="0" borderId="0" xfId="0" applyFont="1" applyAlignment="1">
      <alignment horizontal="left" vertical="top"/>
    </xf>
    <xf numFmtId="0" fontId="36" fillId="0" borderId="0" xfId="0" applyFont="1" applyAlignment="1">
      <alignment horizontal="left" vertical="top" wrapText="1"/>
    </xf>
    <xf numFmtId="0" fontId="16" fillId="0" borderId="0" xfId="0" applyFont="1" applyAlignment="1">
      <alignment horizontal="left" vertical="top"/>
    </xf>
    <xf numFmtId="0" fontId="3" fillId="0" borderId="0" xfId="0" applyFont="1" applyAlignment="1">
      <alignment horizontal="left"/>
    </xf>
    <xf numFmtId="0" fontId="34" fillId="0" borderId="0" xfId="0" applyFont="1" applyAlignment="1">
      <alignment horizontal="left" vertical="top" wrapText="1"/>
    </xf>
    <xf numFmtId="0" fontId="16" fillId="0" borderId="0" xfId="0" applyFont="1" applyAlignment="1">
      <alignment horizontal="left" vertical="top" wrapText="1"/>
    </xf>
    <xf numFmtId="0" fontId="37" fillId="0" borderId="0" xfId="0" applyFont="1" applyAlignment="1">
      <alignment horizontal="center" vertical="top" wrapText="1"/>
    </xf>
    <xf numFmtId="0" fontId="0" fillId="0" borderId="0" xfId="0" applyFont="1" applyAlignment="1">
      <alignment horizontal="center"/>
    </xf>
    <xf numFmtId="0" fontId="14" fillId="0" borderId="0" xfId="0" applyFont="1" applyAlignment="1">
      <alignment horizontal="center" vertical="top"/>
    </xf>
    <xf numFmtId="0" fontId="0" fillId="0" borderId="0" xfId="0" applyFont="1" applyAlignment="1">
      <alignment horizontal="center" vertical="top"/>
    </xf>
    <xf numFmtId="0" fontId="1" fillId="17" borderId="11" xfId="0" applyFont="1" applyFill="1" applyBorder="1" applyAlignment="1">
      <alignment horizontal="center" vertical="top" wrapText="1"/>
    </xf>
    <xf numFmtId="0" fontId="1" fillId="18" borderId="18" xfId="0" applyFont="1" applyFill="1" applyBorder="1" applyAlignment="1">
      <alignment horizontal="center" vertical="top" wrapText="1"/>
    </xf>
    <xf numFmtId="0" fontId="16" fillId="0" borderId="19" xfId="0" applyFont="1" applyBorder="1" applyAlignment="1">
      <alignment horizontal="center" vertical="top" wrapText="1"/>
    </xf>
    <xf numFmtId="0" fontId="14" fillId="0" borderId="19" xfId="0" applyFont="1" applyBorder="1" applyAlignment="1">
      <alignment horizontal="center" vertical="top" wrapText="1"/>
    </xf>
    <xf numFmtId="0" fontId="14" fillId="0" borderId="18" xfId="0" applyFont="1" applyBorder="1" applyAlignment="1">
      <alignment horizontal="center" vertical="top" wrapText="1"/>
    </xf>
    <xf numFmtId="0" fontId="16" fillId="4" borderId="19" xfId="0" applyFont="1" applyFill="1" applyBorder="1" applyAlignment="1">
      <alignment horizontal="center" vertical="top" wrapText="1"/>
    </xf>
    <xf numFmtId="0" fontId="14" fillId="0" borderId="9" xfId="0" applyFont="1" applyBorder="1" applyAlignment="1">
      <alignment horizontal="center" vertical="top" wrapText="1"/>
    </xf>
    <xf numFmtId="0" fontId="9" fillId="21" borderId="11" xfId="0" applyFont="1" applyFill="1" applyBorder="1" applyAlignment="1">
      <alignment horizontal="center" vertical="top" wrapText="1"/>
    </xf>
    <xf numFmtId="0" fontId="12" fillId="4" borderId="11" xfId="0" applyFont="1" applyFill="1" applyBorder="1" applyAlignment="1">
      <alignment horizontal="center" vertical="top"/>
    </xf>
    <xf numFmtId="0" fontId="16" fillId="4" borderId="12" xfId="0" applyFont="1" applyFill="1" applyBorder="1" applyAlignment="1">
      <alignment horizontal="center" vertical="top" wrapText="1"/>
    </xf>
    <xf numFmtId="0" fontId="16" fillId="0" borderId="12" xfId="0" applyFont="1" applyBorder="1" applyAlignment="1">
      <alignment horizontal="center" vertical="top" wrapText="1"/>
    </xf>
    <xf numFmtId="0" fontId="16" fillId="0" borderId="16" xfId="0" applyFont="1" applyBorder="1" applyAlignment="1">
      <alignment horizontal="center" vertical="top" wrapText="1"/>
    </xf>
    <xf numFmtId="0" fontId="12" fillId="0" borderId="12" xfId="0" applyFont="1" applyBorder="1" applyAlignment="1">
      <alignment horizontal="center" vertical="top"/>
    </xf>
    <xf numFmtId="0" fontId="9" fillId="0" borderId="12" xfId="0" applyFont="1" applyBorder="1" applyAlignment="1">
      <alignment horizontal="center" vertical="top" wrapText="1"/>
    </xf>
    <xf numFmtId="0" fontId="9" fillId="0" borderId="16" xfId="0" applyFont="1" applyBorder="1" applyAlignment="1">
      <alignment horizontal="center" vertical="top" wrapText="1"/>
    </xf>
    <xf numFmtId="0" fontId="2" fillId="21" borderId="16" xfId="0" applyFont="1" applyFill="1" applyBorder="1" applyAlignment="1">
      <alignment horizontal="center" vertical="top" wrapText="1"/>
    </xf>
    <xf numFmtId="0" fontId="14" fillId="0" borderId="16" xfId="0" applyFont="1" applyBorder="1" applyAlignment="1">
      <alignment horizontal="center" vertical="top" wrapText="1"/>
    </xf>
    <xf numFmtId="0" fontId="14" fillId="0" borderId="12" xfId="0" applyFont="1" applyBorder="1" applyAlignment="1">
      <alignment horizontal="center" vertical="top" wrapText="1"/>
    </xf>
    <xf numFmtId="0" fontId="12" fillId="0" borderId="0" xfId="0" applyFont="1" applyBorder="1" applyAlignment="1">
      <alignment horizontal="center" vertical="top"/>
    </xf>
    <xf numFmtId="0" fontId="12" fillId="4" borderId="0" xfId="0" applyFont="1" applyFill="1" applyBorder="1" applyAlignment="1">
      <alignment horizontal="center" vertical="top"/>
    </xf>
    <xf numFmtId="0" fontId="2" fillId="0" borderId="0" xfId="0" applyFont="1" applyBorder="1" applyAlignment="1">
      <alignment horizontal="center" vertical="top"/>
    </xf>
    <xf numFmtId="0" fontId="1" fillId="11" borderId="12" xfId="0" applyFont="1" applyFill="1" applyBorder="1" applyAlignment="1">
      <alignment horizontal="center" vertical="top" wrapText="1"/>
    </xf>
    <xf numFmtId="167" fontId="12" fillId="0" borderId="11" xfId="0" applyNumberFormat="1" applyFont="1" applyBorder="1" applyAlignment="1">
      <alignment horizontal="center" vertical="top"/>
    </xf>
    <xf numFmtId="167" fontId="3" fillId="0" borderId="8" xfId="0" applyNumberFormat="1" applyFont="1" applyBorder="1" applyAlignment="1">
      <alignment horizontal="center" vertical="top"/>
    </xf>
    <xf numFmtId="0" fontId="16" fillId="2" borderId="8" xfId="0" applyFont="1" applyFill="1" applyBorder="1" applyAlignment="1">
      <alignment horizontal="center" vertical="top"/>
    </xf>
    <xf numFmtId="0" fontId="1" fillId="8" borderId="21" xfId="0" applyFont="1" applyFill="1" applyBorder="1" applyAlignment="1">
      <alignment horizontal="center" vertical="top" wrapText="1"/>
    </xf>
    <xf numFmtId="0" fontId="16" fillId="0" borderId="19" xfId="0" applyFont="1" applyBorder="1" applyAlignment="1">
      <alignment horizontal="center" vertical="top"/>
    </xf>
    <xf numFmtId="0" fontId="16" fillId="4" borderId="19" xfId="0" applyFont="1" applyFill="1" applyBorder="1" applyAlignment="1">
      <alignment horizontal="center" vertical="top"/>
    </xf>
    <xf numFmtId="0" fontId="16" fillId="4" borderId="18" xfId="0" applyFont="1" applyFill="1" applyBorder="1" applyAlignment="1">
      <alignment horizontal="center" vertical="top"/>
    </xf>
    <xf numFmtId="0" fontId="16" fillId="0" borderId="9" xfId="0" applyFont="1" applyBorder="1" applyAlignment="1">
      <alignment horizontal="center" vertical="top"/>
    </xf>
    <xf numFmtId="0" fontId="16" fillId="0" borderId="16" xfId="0" applyFont="1" applyBorder="1" applyAlignment="1">
      <alignment horizontal="center" vertical="top"/>
    </xf>
    <xf numFmtId="0" fontId="16" fillId="4" borderId="16" xfId="0" applyFont="1" applyFill="1" applyBorder="1" applyAlignment="1">
      <alignment horizontal="center" vertical="top" wrapText="1"/>
    </xf>
    <xf numFmtId="0" fontId="12" fillId="0" borderId="13" xfId="0" applyFont="1" applyBorder="1" applyAlignment="1">
      <alignment horizontal="center" vertical="top"/>
    </xf>
    <xf numFmtId="0" fontId="12" fillId="0" borderId="16" xfId="0" applyFont="1" applyBorder="1" applyAlignment="1">
      <alignment horizontal="center" vertical="top"/>
    </xf>
    <xf numFmtId="0" fontId="16" fillId="21" borderId="16" xfId="0" applyFont="1" applyFill="1" applyBorder="1" applyAlignment="1">
      <alignment horizontal="center" vertical="top"/>
    </xf>
    <xf numFmtId="0" fontId="16" fillId="0" borderId="12" xfId="0" applyFont="1" applyBorder="1" applyAlignment="1">
      <alignment horizontal="center" vertical="top"/>
    </xf>
    <xf numFmtId="0" fontId="1" fillId="7" borderId="20" xfId="0" applyFont="1" applyFill="1" applyBorder="1" applyAlignment="1">
      <alignment horizontal="center" vertical="top" wrapText="1"/>
    </xf>
    <xf numFmtId="0" fontId="1" fillId="17" borderId="20" xfId="0" applyFont="1" applyFill="1" applyBorder="1" applyAlignment="1">
      <alignment horizontal="center" vertical="top" wrapText="1"/>
    </xf>
    <xf numFmtId="0" fontId="16" fillId="0" borderId="20" xfId="0" applyFont="1" applyBorder="1" applyAlignment="1">
      <alignment horizontal="center" vertical="top"/>
    </xf>
    <xf numFmtId="0" fontId="16" fillId="4" borderId="20" xfId="0" applyFont="1" applyFill="1" applyBorder="1" applyAlignment="1">
      <alignment horizontal="center" vertical="top"/>
    </xf>
    <xf numFmtId="0" fontId="12" fillId="0" borderId="20" xfId="0" applyFont="1" applyBorder="1" applyAlignment="1">
      <alignment horizontal="center" vertical="top"/>
    </xf>
    <xf numFmtId="0" fontId="16" fillId="4" borderId="20" xfId="0" applyFont="1" applyFill="1" applyBorder="1" applyAlignment="1">
      <alignment horizontal="center" vertical="top" wrapText="1"/>
    </xf>
    <xf numFmtId="0" fontId="12" fillId="4" borderId="20" xfId="0" applyFont="1" applyFill="1" applyBorder="1" applyAlignment="1">
      <alignment horizontal="center" vertical="top"/>
    </xf>
    <xf numFmtId="0" fontId="2" fillId="0" borderId="20" xfId="0" applyFont="1" applyBorder="1" applyAlignment="1">
      <alignment horizontal="center" vertical="top"/>
    </xf>
    <xf numFmtId="0" fontId="1" fillId="0" borderId="0" xfId="0" applyFont="1" applyFill="1" applyBorder="1" applyAlignment="1">
      <alignment horizontal="center" vertical="top" wrapText="1"/>
    </xf>
    <xf numFmtId="167" fontId="2" fillId="0" borderId="11" xfId="0" applyNumberFormat="1" applyFont="1" applyBorder="1" applyAlignment="1">
      <alignment horizontal="center" vertical="top"/>
    </xf>
    <xf numFmtId="0" fontId="14" fillId="0" borderId="13" xfId="0" applyFont="1" applyBorder="1" applyAlignment="1">
      <alignment horizontal="center" vertical="top" wrapText="1"/>
    </xf>
    <xf numFmtId="0" fontId="14" fillId="0" borderId="0" xfId="0" applyFont="1" applyFill="1" applyBorder="1" applyAlignment="1">
      <alignment vertical="top" wrapText="1"/>
    </xf>
    <xf numFmtId="0" fontId="16" fillId="0" borderId="0" xfId="0" applyFont="1" applyFill="1" applyBorder="1" applyAlignment="1">
      <alignment horizontal="center" vertical="top" wrapText="1"/>
    </xf>
    <xf numFmtId="0" fontId="16" fillId="0" borderId="0" xfId="0" applyFont="1" applyFill="1" applyBorder="1" applyAlignment="1">
      <alignment horizontal="center" vertical="center" wrapText="1"/>
    </xf>
    <xf numFmtId="0" fontId="2" fillId="0" borderId="0" xfId="0" applyFont="1" applyFill="1" applyBorder="1" applyAlignment="1">
      <alignment horizontal="left" vertical="center"/>
    </xf>
    <xf numFmtId="0" fontId="14"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35" fillId="0" borderId="0" xfId="0" applyFont="1" applyFill="1" applyBorder="1" applyAlignment="1"/>
    <xf numFmtId="0" fontId="14" fillId="0" borderId="0" xfId="0" applyFont="1" applyFill="1" applyBorder="1" applyAlignment="1">
      <alignment horizontal="center" vertical="top" wrapText="1"/>
    </xf>
    <xf numFmtId="0" fontId="16" fillId="0" borderId="0" xfId="0" applyFont="1" applyFill="1" applyBorder="1" applyAlignment="1"/>
    <xf numFmtId="0" fontId="16" fillId="0" borderId="0" xfId="0" applyFont="1" applyFill="1" applyBorder="1" applyAlignment="1">
      <alignment horizontal="center"/>
    </xf>
    <xf numFmtId="0" fontId="19" fillId="0" borderId="0" xfId="0" applyFont="1" applyFill="1" applyBorder="1" applyAlignment="1">
      <alignment horizontal="left" vertical="top"/>
    </xf>
    <xf numFmtId="0" fontId="16" fillId="0" borderId="0" xfId="0" applyFont="1" applyFill="1" applyBorder="1" applyAlignment="1">
      <alignment vertical="top" wrapText="1"/>
    </xf>
    <xf numFmtId="0" fontId="12" fillId="0" borderId="0" xfId="0" applyFont="1" applyFill="1" applyBorder="1" applyAlignment="1">
      <alignment horizontal="center" vertical="top"/>
    </xf>
    <xf numFmtId="0" fontId="2" fillId="0" borderId="0" xfId="0" applyFont="1" applyFill="1" applyBorder="1" applyAlignment="1">
      <alignment horizontal="center"/>
    </xf>
    <xf numFmtId="0" fontId="2" fillId="0" borderId="0" xfId="0" applyFont="1" applyFill="1" applyBorder="1" applyAlignment="1">
      <alignment horizontal="center" vertical="top"/>
    </xf>
    <xf numFmtId="0" fontId="3" fillId="0" borderId="0" xfId="0" applyFont="1" applyFill="1" applyBorder="1" applyAlignment="1">
      <alignment horizontal="center"/>
    </xf>
    <xf numFmtId="0" fontId="4" fillId="0" borderId="0" xfId="0" applyFont="1" applyFill="1" applyAlignment="1">
      <alignment vertical="top"/>
    </xf>
    <xf numFmtId="0" fontId="9" fillId="0"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jcg78@georgetown.edu" TargetMode="External"/><Relationship Id="rId13" Type="http://schemas.openxmlformats.org/officeDocument/2006/relationships/hyperlink" Target="mailto:Jan.westerbarkei@giz.de" TargetMode="External"/><Relationship Id="rId18" Type="http://schemas.openxmlformats.org/officeDocument/2006/relationships/hyperlink" Target="mailto:D.Mansfield@lse.ac.uk" TargetMode="External"/><Relationship Id="rId26" Type="http://schemas.openxmlformats.org/officeDocument/2006/relationships/hyperlink" Target="mailto:phoutsavath@hotmail.com" TargetMode="External"/><Relationship Id="rId3" Type="http://schemas.openxmlformats.org/officeDocument/2006/relationships/hyperlink" Target="mailto:gustavo.baptista@mj.gov.br" TargetMode="External"/><Relationship Id="rId21" Type="http://schemas.openxmlformats.org/officeDocument/2006/relationships/hyperlink" Target="mailto:laura.macini@un.org" TargetMode="External"/><Relationship Id="rId7" Type="http://schemas.openxmlformats.org/officeDocument/2006/relationships/hyperlink" Target="mailto:martha.alarcon@cancilleria.gov.co" TargetMode="External"/><Relationship Id="rId12" Type="http://schemas.openxmlformats.org/officeDocument/2006/relationships/hyperlink" Target="mailto:julia.jesson@giz.de" TargetMode="External"/><Relationship Id="rId17" Type="http://schemas.openxmlformats.org/officeDocument/2006/relationships/hyperlink" Target="mailto:J.Collins@lse.ac.uk" TargetMode="External"/><Relationship Id="rId25" Type="http://schemas.openxmlformats.org/officeDocument/2006/relationships/hyperlink" Target="mailto:narcoagency@yahoo.com" TargetMode="External"/><Relationship Id="rId2" Type="http://schemas.openxmlformats.org/officeDocument/2006/relationships/hyperlink" Target="mailto:paivalg@gmail.com" TargetMode="External"/><Relationship Id="rId16" Type="http://schemas.openxmlformats.org/officeDocument/2006/relationships/hyperlink" Target="mailto:rajesh.srivastava@nic.in" TargetMode="External"/><Relationship Id="rId20" Type="http://schemas.openxmlformats.org/officeDocument/2006/relationships/hyperlink" Target="mailto:xagredo@hotmail.com" TargetMode="External"/><Relationship Id="rId1" Type="http://schemas.openxmlformats.org/officeDocument/2006/relationships/hyperlink" Target="mailto:Afghanzia56@gmail.com" TargetMode="External"/><Relationship Id="rId6" Type="http://schemas.openxmlformats.org/officeDocument/2006/relationships/hyperlink" Target="mailto:sandro@doitung.org" TargetMode="External"/><Relationship Id="rId11" Type="http://schemas.openxmlformats.org/officeDocument/2006/relationships/hyperlink" Target="mailto:daniel.brombacher@giz.de" TargetMode="External"/><Relationship Id="rId24" Type="http://schemas.openxmlformats.org/officeDocument/2006/relationships/hyperlink" Target="mailto:Celine.RUIZ@ec.europa.eu" TargetMode="External"/><Relationship Id="rId5" Type="http://schemas.openxmlformats.org/officeDocument/2006/relationships/hyperlink" Target="mailto:dispanadda@doitung.org" TargetMode="External"/><Relationship Id="rId15" Type="http://schemas.openxmlformats.org/officeDocument/2006/relationships/hyperlink" Target="mailto:jsanchez@seccatid.gob.gt" TargetMode="External"/><Relationship Id="rId23" Type="http://schemas.openxmlformats.org/officeDocument/2006/relationships/hyperlink" Target="mailto:coletta.youngers@gmail.com" TargetMode="External"/><Relationship Id="rId28" Type="http://schemas.openxmlformats.org/officeDocument/2006/relationships/hyperlink" Target="mailto:pphimonw@gmail.com" TargetMode="External"/><Relationship Id="rId10" Type="http://schemas.openxmlformats.org/officeDocument/2006/relationships/hyperlink" Target="mailto:astrid.fuya@minjusticia.gov.co" TargetMode="External"/><Relationship Id="rId19" Type="http://schemas.openxmlformats.org/officeDocument/2006/relationships/hyperlink" Target="mailto:deborah.alimi@gmail.com" TargetMode="External"/><Relationship Id="rId4" Type="http://schemas.openxmlformats.org/officeDocument/2006/relationships/hyperlink" Target="mailto:wangchangjiang@mofcom.gov.cn" TargetMode="External"/><Relationship Id="rId9" Type="http://schemas.openxmlformats.org/officeDocument/2006/relationships/hyperlink" Target="mailto:ana.rueda@minjusticia.gov.co" TargetMode="External"/><Relationship Id="rId14" Type="http://schemas.openxmlformats.org/officeDocument/2006/relationships/hyperlink" Target="mailto:fkriverbank@gmail.com" TargetMode="External"/><Relationship Id="rId22" Type="http://schemas.openxmlformats.org/officeDocument/2006/relationships/hyperlink" Target="mailto:coletta.youngers@gmail.com" TargetMode="External"/><Relationship Id="rId27" Type="http://schemas.openxmlformats.org/officeDocument/2006/relationships/hyperlink" Target="mailto:jcgalland@malong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BA1028"/>
  <sheetViews>
    <sheetView tabSelected="1" zoomScale="70" zoomScaleNormal="70" workbookViewId="0">
      <pane xSplit="5" topLeftCell="M1" activePane="topRight" state="frozen"/>
      <selection pane="topRight" activeCell="E18" sqref="E18"/>
    </sheetView>
  </sheetViews>
  <sheetFormatPr defaultColWidth="12.625" defaultRowHeight="15" customHeight="1"/>
  <cols>
    <col min="1" max="1" width="6.375" hidden="1" customWidth="1"/>
    <col min="2" max="2" width="22.875" customWidth="1"/>
    <col min="3" max="3" width="31.75" customWidth="1"/>
    <col min="4" max="4" width="38.625" customWidth="1"/>
    <col min="5" max="5" width="20.25" customWidth="1"/>
    <col min="6" max="7" width="14.625" hidden="1" customWidth="1"/>
    <col min="8" max="8" width="12.125" hidden="1" customWidth="1"/>
    <col min="9" max="9" width="33.75" hidden="1" customWidth="1"/>
    <col min="10" max="10" width="25.875" hidden="1" customWidth="1"/>
    <col min="11" max="12" width="10" hidden="1" customWidth="1"/>
    <col min="13" max="13" width="14.25" customWidth="1"/>
    <col min="14" max="14" width="11.375" hidden="1" customWidth="1"/>
    <col min="15" max="15" width="13.25" hidden="1" customWidth="1"/>
    <col min="16" max="16" width="11.375" customWidth="1"/>
    <col min="17" max="17" width="11.375" hidden="1" customWidth="1"/>
    <col min="18" max="19" width="9.875" hidden="1" customWidth="1"/>
    <col min="20" max="20" width="8.75" hidden="1" customWidth="1"/>
    <col min="21" max="21" width="8.25" hidden="1" customWidth="1"/>
    <col min="22" max="22" width="9.25" hidden="1" customWidth="1"/>
    <col min="23" max="23" width="11.375" hidden="1" customWidth="1"/>
    <col min="24" max="24" width="11.125" hidden="1" customWidth="1"/>
    <col min="25" max="25" width="8.875" hidden="1" customWidth="1"/>
    <col min="26" max="40" width="10" hidden="1" customWidth="1"/>
    <col min="41" max="41" width="26.25" hidden="1" customWidth="1"/>
    <col min="42" max="47" width="10.625" hidden="1" customWidth="1"/>
    <col min="48" max="48" width="13" customWidth="1"/>
    <col min="49" max="49" width="14" customWidth="1"/>
    <col min="50" max="51" width="11.125" customWidth="1"/>
    <col min="52" max="52" width="11.125" hidden="1" customWidth="1"/>
    <col min="53" max="53" width="39.125" hidden="1" customWidth="1"/>
  </cols>
  <sheetData>
    <row r="1" spans="1:53" ht="14.25" customHeight="1">
      <c r="B1" s="1"/>
      <c r="C1" s="1"/>
      <c r="D1" s="404"/>
      <c r="E1" s="2"/>
      <c r="F1" s="3"/>
      <c r="G1" s="3"/>
      <c r="H1" s="4"/>
      <c r="I1" s="5"/>
      <c r="J1" s="6"/>
      <c r="K1" s="7"/>
      <c r="L1" s="8"/>
      <c r="M1" s="3"/>
      <c r="N1" s="10"/>
      <c r="O1" s="11"/>
      <c r="P1" s="12"/>
      <c r="Q1" s="13"/>
      <c r="R1" s="14"/>
      <c r="S1" s="14">
        <f>COUNTIF(S6:S124,"16 Dec")</f>
        <v>2</v>
      </c>
      <c r="T1" s="13"/>
      <c r="U1" s="13"/>
      <c r="V1" s="13"/>
      <c r="W1" s="13"/>
      <c r="X1" s="8"/>
      <c r="Y1" s="8"/>
      <c r="Z1" s="8"/>
      <c r="AA1" s="8"/>
      <c r="AB1" s="8"/>
      <c r="AC1" s="8"/>
      <c r="AD1" s="8"/>
      <c r="AE1" s="8"/>
      <c r="AF1" s="8"/>
      <c r="AG1" s="8"/>
      <c r="AH1" s="8"/>
      <c r="AI1" s="8"/>
      <c r="AJ1" s="8"/>
      <c r="AK1" s="8"/>
      <c r="AL1" s="8"/>
      <c r="AM1" s="8"/>
      <c r="AN1" s="8"/>
      <c r="AO1" s="15">
        <f>COUNTIF(AO7:AO100,"Vegetarian")</f>
        <v>6</v>
      </c>
      <c r="AP1" s="16" t="s">
        <v>4</v>
      </c>
      <c r="AQ1" s="17">
        <f t="shared" ref="AQ1:AU1" si="0">COUNTIF(AQ7:AQ98,"Yes")</f>
        <v>50</v>
      </c>
      <c r="AR1" s="17">
        <f t="shared" si="0"/>
        <v>51</v>
      </c>
      <c r="AS1" s="17">
        <f t="shared" si="0"/>
        <v>54</v>
      </c>
      <c r="AT1" s="17">
        <f t="shared" si="0"/>
        <v>50</v>
      </c>
      <c r="AU1" s="17">
        <f t="shared" si="0"/>
        <v>45</v>
      </c>
      <c r="AV1" s="8"/>
      <c r="AW1" s="8"/>
      <c r="AX1" s="8"/>
      <c r="AY1" s="8"/>
      <c r="AZ1" s="8"/>
      <c r="BA1" s="1"/>
    </row>
    <row r="2" spans="1:53" ht="14.25" customHeight="1">
      <c r="B2" s="1" t="s">
        <v>5</v>
      </c>
      <c r="C2" s="1"/>
      <c r="D2" s="404"/>
      <c r="E2" s="2"/>
      <c r="F2" s="3"/>
      <c r="G2" s="3" t="s">
        <v>4</v>
      </c>
      <c r="H2" s="4"/>
      <c r="I2" s="5"/>
      <c r="J2" s="6"/>
      <c r="K2" s="7" t="s">
        <v>6</v>
      </c>
      <c r="L2" s="8"/>
      <c r="M2" s="3">
        <f>COUNTIF(M6:M124,G2)</f>
        <v>59</v>
      </c>
      <c r="N2" s="10" t="s">
        <v>7</v>
      </c>
      <c r="O2" s="11"/>
      <c r="P2" s="12">
        <f>COUNTIF(P6:P124,"DTL")</f>
        <v>42</v>
      </c>
      <c r="Q2" s="13">
        <f>COUNTIF(Q6:Q124,"ONCB")</f>
        <v>49</v>
      </c>
      <c r="R2" s="14">
        <f>COUNTIF(R7:R96,"15 Dec")</f>
        <v>57</v>
      </c>
      <c r="S2" s="13">
        <f>COUNTIF(S6:S124,"17 Dec")</f>
        <v>16</v>
      </c>
      <c r="T2" s="13">
        <f t="shared" ref="T2:V2" si="1">COUNTIF(T7:T96,"Yes")</f>
        <v>47</v>
      </c>
      <c r="U2" s="13">
        <f t="shared" si="1"/>
        <v>47</v>
      </c>
      <c r="V2" s="13">
        <f t="shared" si="1"/>
        <v>32</v>
      </c>
      <c r="W2" s="13">
        <f>COUNTIF(W6:W124,G2)</f>
        <v>59</v>
      </c>
      <c r="X2" s="8"/>
      <c r="Y2" s="8"/>
      <c r="Z2" s="8"/>
      <c r="AA2" s="8"/>
      <c r="AB2" s="8"/>
      <c r="AC2" s="8"/>
      <c r="AD2" s="8"/>
      <c r="AE2" s="8"/>
      <c r="AF2" s="8"/>
      <c r="AG2" s="8"/>
      <c r="AH2" s="8"/>
      <c r="AI2" s="8"/>
      <c r="AJ2" s="8"/>
      <c r="AK2" s="8"/>
      <c r="AL2" s="8"/>
      <c r="AM2" s="8"/>
      <c r="AN2" s="8"/>
      <c r="AO2" s="15">
        <f>COUNTIF(AO7:AO100,"No restriction")</f>
        <v>55</v>
      </c>
      <c r="AP2" s="16" t="s">
        <v>10</v>
      </c>
      <c r="AQ2" s="18">
        <f t="shared" ref="AQ2:AR2" si="2">COUNTIF(AQ7:AQ96,"Yes, self-paid")</f>
        <v>2</v>
      </c>
      <c r="AR2" s="17">
        <f t="shared" si="2"/>
        <v>2</v>
      </c>
      <c r="AS2" s="17"/>
      <c r="AT2" s="17">
        <f t="shared" ref="AT2:AU2" si="3">COUNTIF(AT7:AT96,"Yes, self-paid")</f>
        <v>1</v>
      </c>
      <c r="AU2" s="17">
        <f t="shared" si="3"/>
        <v>1</v>
      </c>
      <c r="AV2" s="8"/>
      <c r="AW2" s="8"/>
      <c r="AX2" s="8"/>
      <c r="AY2" s="8"/>
      <c r="AZ2" s="8"/>
      <c r="BA2" s="1"/>
    </row>
    <row r="3" spans="1:53" ht="14.25" customHeight="1">
      <c r="B3" s="1" t="s">
        <v>11</v>
      </c>
      <c r="C3" s="1"/>
      <c r="D3" s="404"/>
      <c r="E3" s="8"/>
      <c r="F3" s="3"/>
      <c r="G3" s="3" t="s">
        <v>12</v>
      </c>
      <c r="H3" s="19"/>
      <c r="I3" s="20"/>
      <c r="J3" s="6"/>
      <c r="K3" s="7" t="s">
        <v>13</v>
      </c>
      <c r="L3" s="8"/>
      <c r="M3" s="3">
        <f>COUNTIF(M6:M125,G3)</f>
        <v>0</v>
      </c>
      <c r="N3" s="21" t="s">
        <v>14</v>
      </c>
      <c r="O3" s="11"/>
      <c r="P3" s="12">
        <f>COUNTIF(P6:P126,"VIP House")</f>
        <v>1</v>
      </c>
      <c r="Q3" s="13">
        <f>COUNTIF(Q6:Q126,"Self-sponsor")</f>
        <v>12</v>
      </c>
      <c r="R3" s="14">
        <f>COUNTIF(R8:R96,"16 Dec")</f>
        <v>3</v>
      </c>
      <c r="S3" s="13">
        <f>COUNTIF(S6:S126,"18 Dec")</f>
        <v>42</v>
      </c>
      <c r="T3" s="13"/>
      <c r="U3" s="13"/>
      <c r="V3" s="13"/>
      <c r="W3" s="13">
        <f>COUNTIF(W6:W125,G3)</f>
        <v>0</v>
      </c>
      <c r="X3" s="8"/>
      <c r="Y3" s="8"/>
      <c r="Z3" s="8"/>
      <c r="AA3" s="8"/>
      <c r="AB3" s="8"/>
      <c r="AC3" s="8"/>
      <c r="AD3" s="8"/>
      <c r="AE3" s="8"/>
      <c r="AF3" s="8"/>
      <c r="AG3" s="8"/>
      <c r="AH3" s="8"/>
      <c r="AI3" s="8"/>
      <c r="AJ3" s="8"/>
      <c r="AK3" s="8"/>
      <c r="AL3" s="8"/>
      <c r="AM3" s="8"/>
      <c r="AN3" s="8"/>
      <c r="AO3" s="8"/>
      <c r="AP3" s="22" t="s">
        <v>15</v>
      </c>
      <c r="AQ3" s="2"/>
      <c r="AR3" s="8"/>
      <c r="AS3" s="8"/>
      <c r="AT3" s="8"/>
      <c r="AU3" s="8"/>
      <c r="AV3" s="8"/>
      <c r="AW3" s="8"/>
      <c r="AX3" s="8"/>
      <c r="AY3" s="8"/>
      <c r="AZ3" s="8"/>
      <c r="BA3" s="1"/>
    </row>
    <row r="4" spans="1:53" ht="14.25" customHeight="1">
      <c r="A4" s="23"/>
      <c r="B4" s="23"/>
      <c r="C4" s="23"/>
      <c r="D4" s="405"/>
      <c r="E4" s="24"/>
      <c r="F4" s="25"/>
      <c r="G4" s="25" t="s">
        <v>16</v>
      </c>
      <c r="H4" s="26"/>
      <c r="I4" s="27"/>
      <c r="J4" s="28"/>
      <c r="K4" s="29"/>
      <c r="L4" s="24"/>
      <c r="M4" s="25">
        <f>SUM(M2:M3)</f>
        <v>59</v>
      </c>
      <c r="N4" s="30"/>
      <c r="O4" s="31"/>
      <c r="P4" s="30">
        <f t="shared" ref="P4:Q4" si="4">SUM(P2:P3)</f>
        <v>43</v>
      </c>
      <c r="Q4" s="32">
        <f t="shared" si="4"/>
        <v>61</v>
      </c>
      <c r="R4" s="32"/>
      <c r="S4" s="32">
        <f>SUM(S2:S3)</f>
        <v>58</v>
      </c>
      <c r="T4" s="32"/>
      <c r="U4" s="32"/>
      <c r="V4" s="32"/>
      <c r="W4" s="32">
        <f>SUM(W2:W3)</f>
        <v>59</v>
      </c>
      <c r="X4" s="24"/>
      <c r="Y4" s="24"/>
      <c r="Z4" s="24"/>
      <c r="AA4" s="24"/>
      <c r="AB4" s="24"/>
      <c r="AC4" s="24"/>
      <c r="AD4" s="24"/>
      <c r="AE4" s="24"/>
      <c r="AF4" s="24"/>
      <c r="AG4" s="24"/>
      <c r="AH4" s="24"/>
      <c r="AI4" s="24"/>
      <c r="AJ4" s="24"/>
      <c r="AK4" s="24"/>
      <c r="AL4" s="24"/>
      <c r="AM4" s="24"/>
      <c r="AN4" s="24"/>
      <c r="AO4" s="24"/>
      <c r="AQ4" s="24"/>
      <c r="AR4" s="24"/>
      <c r="AS4" s="24"/>
      <c r="AT4" s="24"/>
      <c r="AU4" s="24"/>
      <c r="AV4" s="24"/>
      <c r="AW4" s="24"/>
      <c r="AX4" s="24"/>
      <c r="AY4" s="24"/>
      <c r="AZ4" s="24"/>
      <c r="BA4" s="23"/>
    </row>
    <row r="5" spans="1:53" ht="84" customHeight="1">
      <c r="A5" s="33" t="s">
        <v>17</v>
      </c>
      <c r="B5" s="34" t="s">
        <v>2</v>
      </c>
      <c r="C5" s="33" t="s">
        <v>3</v>
      </c>
      <c r="D5" s="33" t="s">
        <v>18</v>
      </c>
      <c r="E5" s="33" t="s">
        <v>19</v>
      </c>
      <c r="F5" s="34" t="s">
        <v>20</v>
      </c>
      <c r="G5" s="35" t="s">
        <v>21</v>
      </c>
      <c r="H5" s="34" t="s">
        <v>23</v>
      </c>
      <c r="I5" s="33" t="s">
        <v>1</v>
      </c>
      <c r="J5" s="36" t="s">
        <v>24</v>
      </c>
      <c r="K5" s="33" t="s">
        <v>25</v>
      </c>
      <c r="L5" s="35" t="s">
        <v>26</v>
      </c>
      <c r="M5" s="37" t="s">
        <v>27</v>
      </c>
      <c r="N5" s="38" t="s">
        <v>28</v>
      </c>
      <c r="O5" s="362">
        <f>SUM(O6:O123)</f>
        <v>282000</v>
      </c>
      <c r="P5" s="377" t="s">
        <v>29</v>
      </c>
      <c r="Q5" s="366" t="s">
        <v>30</v>
      </c>
      <c r="R5" s="39" t="s">
        <v>31</v>
      </c>
      <c r="S5" s="39" t="s">
        <v>32</v>
      </c>
      <c r="T5" s="40" t="s">
        <v>33</v>
      </c>
      <c r="U5" s="40" t="s">
        <v>34</v>
      </c>
      <c r="V5" s="40" t="s">
        <v>35</v>
      </c>
      <c r="W5" s="41" t="s">
        <v>36</v>
      </c>
      <c r="X5" s="42" t="s">
        <v>37</v>
      </c>
      <c r="Y5" s="43" t="s">
        <v>38</v>
      </c>
      <c r="Z5" s="44" t="s">
        <v>39</v>
      </c>
      <c r="AA5" s="44" t="s">
        <v>40</v>
      </c>
      <c r="AB5" s="44" t="s">
        <v>41</v>
      </c>
      <c r="AC5" s="45" t="s">
        <v>42</v>
      </c>
      <c r="AD5" s="46" t="s">
        <v>43</v>
      </c>
      <c r="AE5" s="47" t="s">
        <v>44</v>
      </c>
      <c r="AF5" s="48" t="s">
        <v>45</v>
      </c>
      <c r="AG5" s="48" t="s">
        <v>46</v>
      </c>
      <c r="AH5" s="47" t="s">
        <v>47</v>
      </c>
      <c r="AI5" s="49" t="s">
        <v>48</v>
      </c>
      <c r="AJ5" s="49" t="s">
        <v>49</v>
      </c>
      <c r="AK5" s="49" t="s">
        <v>47</v>
      </c>
      <c r="AL5" s="50" t="s">
        <v>50</v>
      </c>
      <c r="AM5" s="50" t="s">
        <v>51</v>
      </c>
      <c r="AN5" s="50" t="s">
        <v>52</v>
      </c>
      <c r="AO5" s="51" t="s">
        <v>53</v>
      </c>
      <c r="AP5" s="52" t="s">
        <v>54</v>
      </c>
      <c r="AQ5" s="52" t="s">
        <v>55</v>
      </c>
      <c r="AR5" s="52" t="s">
        <v>56</v>
      </c>
      <c r="AS5" s="53" t="s">
        <v>57</v>
      </c>
      <c r="AT5" s="52" t="s">
        <v>58</v>
      </c>
      <c r="AU5" s="52" t="s">
        <v>59</v>
      </c>
      <c r="AV5" s="341" t="s">
        <v>60</v>
      </c>
      <c r="AW5" s="378" t="s">
        <v>61</v>
      </c>
      <c r="AX5" s="378" t="s">
        <v>62</v>
      </c>
      <c r="AY5" s="385"/>
      <c r="AZ5" s="342" t="s">
        <v>63</v>
      </c>
      <c r="BA5" s="54" t="s">
        <v>1</v>
      </c>
    </row>
    <row r="6" spans="1:53" ht="30" hidden="1" customHeight="1">
      <c r="A6" s="55">
        <f>1</f>
        <v>1</v>
      </c>
      <c r="B6" s="56" t="s">
        <v>64</v>
      </c>
      <c r="C6" s="56" t="s">
        <v>65</v>
      </c>
      <c r="D6" s="56" t="s">
        <v>66</v>
      </c>
      <c r="E6" s="55" t="s">
        <v>67</v>
      </c>
      <c r="F6" s="55"/>
      <c r="G6" s="55" t="s">
        <v>68</v>
      </c>
      <c r="H6" s="56"/>
      <c r="I6" s="56" t="s">
        <v>69</v>
      </c>
      <c r="J6" s="57" t="s">
        <v>70</v>
      </c>
      <c r="K6" s="55" t="s">
        <v>6</v>
      </c>
      <c r="L6" s="55" t="s">
        <v>13</v>
      </c>
      <c r="M6" s="58" t="s">
        <v>15</v>
      </c>
      <c r="N6" s="59"/>
      <c r="O6" s="60"/>
      <c r="P6" s="371"/>
      <c r="Q6" s="62"/>
      <c r="R6" s="62"/>
      <c r="S6" s="62"/>
      <c r="T6" s="62"/>
      <c r="U6" s="62"/>
      <c r="V6" s="62"/>
      <c r="W6" s="63"/>
      <c r="X6" s="55"/>
      <c r="Y6" s="55"/>
      <c r="Z6" s="55"/>
      <c r="AA6" s="55"/>
      <c r="AB6" s="64"/>
      <c r="AC6" s="55"/>
      <c r="AD6" s="55"/>
      <c r="AE6" s="55"/>
      <c r="AF6" s="55"/>
      <c r="AG6" s="55"/>
      <c r="AH6" s="55"/>
      <c r="AI6" s="55"/>
      <c r="AJ6" s="55"/>
      <c r="AK6" s="55"/>
      <c r="AL6" s="55"/>
      <c r="AM6" s="55"/>
      <c r="AN6" s="55"/>
      <c r="AO6" s="55"/>
      <c r="AP6" s="65"/>
      <c r="AQ6" s="65"/>
      <c r="AR6" s="65"/>
      <c r="AS6" s="65"/>
      <c r="AT6" s="65"/>
      <c r="AU6" s="65"/>
      <c r="AV6" s="65"/>
      <c r="AW6" s="372"/>
      <c r="AX6" s="372"/>
      <c r="AY6" s="350"/>
      <c r="AZ6" s="66" t="s">
        <v>71</v>
      </c>
      <c r="BA6" s="67"/>
    </row>
    <row r="7" spans="1:53" ht="30" customHeight="1">
      <c r="A7" s="68">
        <v>1</v>
      </c>
      <c r="B7" s="69" t="s">
        <v>72</v>
      </c>
      <c r="C7" s="70" t="s">
        <v>73</v>
      </c>
      <c r="D7" s="71" t="s">
        <v>74</v>
      </c>
      <c r="E7" s="55" t="s">
        <v>67</v>
      </c>
      <c r="F7" s="68" t="s">
        <v>75</v>
      </c>
      <c r="G7" s="55" t="s">
        <v>68</v>
      </c>
      <c r="H7" s="72" t="s">
        <v>76</v>
      </c>
      <c r="I7" s="73"/>
      <c r="J7" s="72" t="s">
        <v>77</v>
      </c>
      <c r="K7" s="74"/>
      <c r="L7" s="74"/>
      <c r="M7" s="75" t="s">
        <v>4</v>
      </c>
      <c r="N7" s="59" t="s">
        <v>78</v>
      </c>
      <c r="O7" s="77"/>
      <c r="P7" s="379" t="s">
        <v>79</v>
      </c>
      <c r="Q7" s="367" t="s">
        <v>78</v>
      </c>
      <c r="R7" s="76">
        <v>43814</v>
      </c>
      <c r="S7" s="76">
        <v>43817</v>
      </c>
      <c r="T7" s="77" t="s">
        <v>4</v>
      </c>
      <c r="U7" s="77" t="s">
        <v>4</v>
      </c>
      <c r="V7" s="77" t="s">
        <v>4</v>
      </c>
      <c r="W7" s="78" t="s">
        <v>4</v>
      </c>
      <c r="X7" s="55" t="s">
        <v>80</v>
      </c>
      <c r="Y7" s="74"/>
      <c r="Z7" s="79"/>
      <c r="AA7" s="79"/>
      <c r="AB7" s="80"/>
      <c r="AC7" s="79"/>
      <c r="AD7" s="79"/>
      <c r="AE7" s="79"/>
      <c r="AF7" s="79"/>
      <c r="AG7" s="79"/>
      <c r="AH7" s="79"/>
      <c r="AI7" s="79"/>
      <c r="AJ7" s="79"/>
      <c r="AK7" s="79"/>
      <c r="AL7" s="80"/>
      <c r="AM7" s="79"/>
      <c r="AN7" s="79"/>
      <c r="AO7" s="68" t="s">
        <v>81</v>
      </c>
      <c r="AP7" s="81" t="s">
        <v>4</v>
      </c>
      <c r="AQ7" s="81" t="s">
        <v>4</v>
      </c>
      <c r="AR7" s="81" t="s">
        <v>4</v>
      </c>
      <c r="AS7" s="81" t="s">
        <v>4</v>
      </c>
      <c r="AT7" s="81" t="s">
        <v>4</v>
      </c>
      <c r="AU7" s="81" t="s">
        <v>4</v>
      </c>
      <c r="AV7" s="82"/>
      <c r="AW7" s="381">
        <v>1</v>
      </c>
      <c r="AX7" s="381">
        <v>1</v>
      </c>
      <c r="AY7" s="359"/>
      <c r="AZ7" s="343"/>
      <c r="BA7" s="83"/>
    </row>
    <row r="8" spans="1:53" ht="30" customHeight="1">
      <c r="A8" s="55">
        <f t="shared" ref="A8:A25" si="5">A7+1</f>
        <v>2</v>
      </c>
      <c r="B8" s="71" t="s">
        <v>82</v>
      </c>
      <c r="C8" s="70" t="s">
        <v>83</v>
      </c>
      <c r="D8" s="73" t="s">
        <v>84</v>
      </c>
      <c r="E8" s="74" t="s">
        <v>85</v>
      </c>
      <c r="F8" s="68" t="s">
        <v>75</v>
      </c>
      <c r="G8" s="74" t="s">
        <v>86</v>
      </c>
      <c r="H8" s="72" t="s">
        <v>76</v>
      </c>
      <c r="I8" s="73" t="s">
        <v>87</v>
      </c>
      <c r="J8" s="72" t="s">
        <v>88</v>
      </c>
      <c r="K8" s="74"/>
      <c r="L8" s="74"/>
      <c r="M8" s="75" t="s">
        <v>4</v>
      </c>
      <c r="N8" s="84" t="s">
        <v>89</v>
      </c>
      <c r="O8" s="77"/>
      <c r="P8" s="380" t="s">
        <v>79</v>
      </c>
      <c r="Q8" s="367" t="s">
        <v>78</v>
      </c>
      <c r="R8" s="86">
        <v>43814</v>
      </c>
      <c r="S8" s="86">
        <v>43817</v>
      </c>
      <c r="T8" s="77" t="s">
        <v>4</v>
      </c>
      <c r="U8" s="77" t="s">
        <v>4</v>
      </c>
      <c r="V8" s="77" t="s">
        <v>4</v>
      </c>
      <c r="W8" s="63" t="str">
        <f t="shared" ref="W8:W11" si="6">M8</f>
        <v>Yes</v>
      </c>
      <c r="X8" s="72" t="s">
        <v>90</v>
      </c>
      <c r="Y8" s="72" t="s">
        <v>22</v>
      </c>
      <c r="Z8" s="87">
        <v>43812</v>
      </c>
      <c r="AA8" s="88">
        <v>0.77430555555555558</v>
      </c>
      <c r="AB8" s="89">
        <v>43813</v>
      </c>
      <c r="AC8" s="88">
        <v>0.3263888888888889</v>
      </c>
      <c r="AD8" s="90" t="s">
        <v>91</v>
      </c>
      <c r="AE8" s="91">
        <v>43813</v>
      </c>
      <c r="AF8" s="92">
        <v>0.58333333333333337</v>
      </c>
      <c r="AG8" s="92">
        <v>0.64583333333333337</v>
      </c>
      <c r="AH8" s="93" t="s">
        <v>92</v>
      </c>
      <c r="AI8" s="86">
        <v>43817</v>
      </c>
      <c r="AJ8" s="92">
        <v>0.68055555555555558</v>
      </c>
      <c r="AK8" s="93" t="s">
        <v>93</v>
      </c>
      <c r="AL8" s="94">
        <v>43817</v>
      </c>
      <c r="AM8" s="81" t="s">
        <v>4</v>
      </c>
      <c r="AN8" s="93" t="s">
        <v>94</v>
      </c>
      <c r="AO8" s="68" t="s">
        <v>81</v>
      </c>
      <c r="AP8" s="81" t="s">
        <v>4</v>
      </c>
      <c r="AQ8" s="81" t="s">
        <v>4</v>
      </c>
      <c r="AR8" s="81" t="s">
        <v>4</v>
      </c>
      <c r="AS8" s="81" t="s">
        <v>4</v>
      </c>
      <c r="AT8" s="81" t="s">
        <v>4</v>
      </c>
      <c r="AU8" s="81" t="s">
        <v>4</v>
      </c>
      <c r="AV8" s="95">
        <v>24898</v>
      </c>
      <c r="AW8" s="381">
        <v>1</v>
      </c>
      <c r="AX8" s="381">
        <v>2</v>
      </c>
      <c r="AY8" s="359"/>
      <c r="AZ8" s="343" t="s">
        <v>71</v>
      </c>
      <c r="BA8" s="83"/>
    </row>
    <row r="9" spans="1:53" ht="38.25">
      <c r="A9" s="55">
        <f t="shared" si="5"/>
        <v>3</v>
      </c>
      <c r="B9" s="96" t="s">
        <v>95</v>
      </c>
      <c r="C9" s="96" t="s">
        <v>96</v>
      </c>
      <c r="D9" s="97" t="s">
        <v>97</v>
      </c>
      <c r="E9" s="74" t="s">
        <v>85</v>
      </c>
      <c r="F9" s="68" t="s">
        <v>75</v>
      </c>
      <c r="G9" s="74" t="s">
        <v>86</v>
      </c>
      <c r="H9" s="72" t="s">
        <v>98</v>
      </c>
      <c r="I9" s="98"/>
      <c r="J9" s="99" t="s">
        <v>99</v>
      </c>
      <c r="K9" s="100" t="s">
        <v>6</v>
      </c>
      <c r="L9" s="100" t="s">
        <v>6</v>
      </c>
      <c r="M9" s="60" t="s">
        <v>4</v>
      </c>
      <c r="N9" s="84" t="s">
        <v>89</v>
      </c>
      <c r="O9" s="77"/>
      <c r="P9" s="380" t="s">
        <v>79</v>
      </c>
      <c r="Q9" s="367" t="s">
        <v>100</v>
      </c>
      <c r="R9" s="86">
        <v>43814</v>
      </c>
      <c r="S9" s="86">
        <v>43817</v>
      </c>
      <c r="T9" s="77" t="s">
        <v>101</v>
      </c>
      <c r="U9" s="77" t="s">
        <v>101</v>
      </c>
      <c r="V9" s="77" t="s">
        <v>101</v>
      </c>
      <c r="W9" s="63" t="str">
        <f t="shared" si="6"/>
        <v>Yes</v>
      </c>
      <c r="X9" s="74" t="s">
        <v>90</v>
      </c>
      <c r="Y9" s="72" t="s">
        <v>22</v>
      </c>
      <c r="Z9" s="101"/>
      <c r="AA9" s="101"/>
      <c r="AB9" s="102"/>
      <c r="AC9" s="101"/>
      <c r="AD9" s="101"/>
      <c r="AE9" s="103"/>
      <c r="AF9" s="104"/>
      <c r="AG9" s="105"/>
      <c r="AH9" s="106" t="s">
        <v>102</v>
      </c>
      <c r="AI9" s="86">
        <v>43817</v>
      </c>
      <c r="AJ9" s="92">
        <v>0.68055555555555558</v>
      </c>
      <c r="AK9" s="93" t="s">
        <v>93</v>
      </c>
      <c r="AL9" s="94">
        <v>43817</v>
      </c>
      <c r="AM9" s="92">
        <v>0.97916666666666663</v>
      </c>
      <c r="AN9" s="93" t="s">
        <v>94</v>
      </c>
      <c r="AO9" s="55" t="s">
        <v>81</v>
      </c>
      <c r="AP9" s="81" t="s">
        <v>4</v>
      </c>
      <c r="AQ9" s="81" t="s">
        <v>4</v>
      </c>
      <c r="AR9" s="81" t="s">
        <v>4</v>
      </c>
      <c r="AS9" s="81" t="s">
        <v>4</v>
      </c>
      <c r="AT9" s="81" t="s">
        <v>4</v>
      </c>
      <c r="AU9" s="81" t="s">
        <v>4</v>
      </c>
      <c r="AV9" s="95">
        <v>30603</v>
      </c>
      <c r="AW9" s="381">
        <v>2</v>
      </c>
      <c r="AX9" s="381">
        <v>4</v>
      </c>
      <c r="AY9" s="359"/>
      <c r="AZ9" s="343" t="s">
        <v>71</v>
      </c>
      <c r="BA9" s="83"/>
    </row>
    <row r="10" spans="1:53" ht="30" customHeight="1">
      <c r="A10" s="55">
        <f t="shared" si="5"/>
        <v>4</v>
      </c>
      <c r="B10" s="73" t="s">
        <v>103</v>
      </c>
      <c r="C10" s="73" t="s">
        <v>104</v>
      </c>
      <c r="D10" s="73" t="s">
        <v>105</v>
      </c>
      <c r="E10" s="74" t="s">
        <v>106</v>
      </c>
      <c r="F10" s="68" t="s">
        <v>75</v>
      </c>
      <c r="G10" s="74" t="s">
        <v>107</v>
      </c>
      <c r="H10" s="72" t="s">
        <v>76</v>
      </c>
      <c r="I10" s="73"/>
      <c r="J10" s="107" t="s">
        <v>108</v>
      </c>
      <c r="K10" s="74" t="s">
        <v>6</v>
      </c>
      <c r="L10" s="74" t="s">
        <v>6</v>
      </c>
      <c r="M10" s="60" t="s">
        <v>4</v>
      </c>
      <c r="N10" s="84" t="s">
        <v>89</v>
      </c>
      <c r="O10" s="77"/>
      <c r="P10" s="380" t="s">
        <v>79</v>
      </c>
      <c r="Q10" s="367" t="s">
        <v>78</v>
      </c>
      <c r="R10" s="86">
        <v>43814</v>
      </c>
      <c r="S10" s="86">
        <v>43817</v>
      </c>
      <c r="T10" s="77" t="s">
        <v>4</v>
      </c>
      <c r="U10" s="77" t="s">
        <v>4</v>
      </c>
      <c r="V10" s="77" t="s">
        <v>4</v>
      </c>
      <c r="W10" s="63" t="str">
        <f t="shared" si="6"/>
        <v>Yes</v>
      </c>
      <c r="X10" s="109" t="s">
        <v>109</v>
      </c>
      <c r="Y10" s="72" t="s">
        <v>22</v>
      </c>
      <c r="Z10" s="91">
        <v>43812</v>
      </c>
      <c r="AA10" s="88">
        <v>8.3333333333333329E-2</v>
      </c>
      <c r="AB10" s="91">
        <v>43812</v>
      </c>
      <c r="AC10" s="110"/>
      <c r="AD10" s="111" t="s">
        <v>110</v>
      </c>
      <c r="AE10" s="91">
        <v>43813</v>
      </c>
      <c r="AF10" s="92">
        <v>0.76736111111111116</v>
      </c>
      <c r="AG10" s="92">
        <v>0.82986111111111116</v>
      </c>
      <c r="AH10" s="112"/>
      <c r="AI10" s="86">
        <v>43817</v>
      </c>
      <c r="AJ10" s="92">
        <v>0.40625</v>
      </c>
      <c r="AK10" s="93" t="s">
        <v>111</v>
      </c>
      <c r="AL10" s="94">
        <v>43818</v>
      </c>
      <c r="AM10" s="92">
        <v>7.2916666666666671E-2</v>
      </c>
      <c r="AN10" s="93" t="s">
        <v>112</v>
      </c>
      <c r="AO10" s="68" t="s">
        <v>81</v>
      </c>
      <c r="AP10" s="81" t="s">
        <v>15</v>
      </c>
      <c r="AQ10" s="81" t="s">
        <v>4</v>
      </c>
      <c r="AR10" s="81" t="s">
        <v>4</v>
      </c>
      <c r="AS10" s="81" t="s">
        <v>4</v>
      </c>
      <c r="AT10" s="81" t="s">
        <v>4</v>
      </c>
      <c r="AU10" s="81" t="s">
        <v>4</v>
      </c>
      <c r="AV10" s="95">
        <v>28866</v>
      </c>
      <c r="AW10" s="381">
        <v>2</v>
      </c>
      <c r="AX10" s="381">
        <v>6</v>
      </c>
      <c r="AY10" s="359"/>
      <c r="AZ10" s="343" t="s">
        <v>71</v>
      </c>
      <c r="BA10" s="83" t="s">
        <v>113</v>
      </c>
    </row>
    <row r="11" spans="1:53" ht="30" hidden="1" customHeight="1">
      <c r="A11" s="55">
        <f t="shared" si="5"/>
        <v>5</v>
      </c>
      <c r="B11" s="71" t="s">
        <v>114</v>
      </c>
      <c r="C11" s="73" t="s">
        <v>115</v>
      </c>
      <c r="D11" s="73" t="s">
        <v>116</v>
      </c>
      <c r="E11" s="74" t="s">
        <v>106</v>
      </c>
      <c r="F11" s="68" t="s">
        <v>75</v>
      </c>
      <c r="G11" s="74" t="s">
        <v>107</v>
      </c>
      <c r="H11" s="72" t="s">
        <v>76</v>
      </c>
      <c r="I11" s="73"/>
      <c r="J11" s="107" t="s">
        <v>117</v>
      </c>
      <c r="K11" s="74"/>
      <c r="L11" s="74"/>
      <c r="M11" s="60" t="s">
        <v>4</v>
      </c>
      <c r="N11" s="84" t="s">
        <v>89</v>
      </c>
      <c r="O11" s="60"/>
      <c r="P11" s="243" t="s">
        <v>118</v>
      </c>
      <c r="Q11" s="59" t="s">
        <v>78</v>
      </c>
      <c r="R11" s="86">
        <v>43814</v>
      </c>
      <c r="S11" s="86">
        <v>43817</v>
      </c>
      <c r="T11" s="77" t="s">
        <v>4</v>
      </c>
      <c r="U11" s="77" t="s">
        <v>4</v>
      </c>
      <c r="V11" s="77" t="s">
        <v>4</v>
      </c>
      <c r="W11" s="63" t="str">
        <f t="shared" si="6"/>
        <v>Yes</v>
      </c>
      <c r="X11" s="74" t="s">
        <v>119</v>
      </c>
      <c r="Y11" s="72" t="s">
        <v>22</v>
      </c>
      <c r="Z11" s="89">
        <v>43814</v>
      </c>
      <c r="AA11" s="88">
        <v>8.3333333333333329E-2</v>
      </c>
      <c r="AB11" s="113">
        <v>0.45833333333333331</v>
      </c>
      <c r="AC11" s="89">
        <v>43814</v>
      </c>
      <c r="AD11" s="90" t="s">
        <v>120</v>
      </c>
      <c r="AE11" s="91">
        <v>43814</v>
      </c>
      <c r="AF11" s="92">
        <v>0.58333333333333337</v>
      </c>
      <c r="AG11" s="113">
        <v>0.64583333333333337</v>
      </c>
      <c r="AH11" s="93" t="s">
        <v>121</v>
      </c>
      <c r="AI11" s="86">
        <v>43817</v>
      </c>
      <c r="AJ11" s="92">
        <v>0.86458333333333337</v>
      </c>
      <c r="AK11" s="93" t="s">
        <v>122</v>
      </c>
      <c r="AL11" s="94">
        <v>43818</v>
      </c>
      <c r="AM11" s="92">
        <v>4.1666666666666664E-2</v>
      </c>
      <c r="AN11" s="93" t="s">
        <v>123</v>
      </c>
      <c r="AO11" s="55" t="s">
        <v>81</v>
      </c>
      <c r="AP11" s="81" t="s">
        <v>15</v>
      </c>
      <c r="AQ11" s="81" t="s">
        <v>4</v>
      </c>
      <c r="AR11" s="81" t="s">
        <v>4</v>
      </c>
      <c r="AS11" s="81" t="s">
        <v>4</v>
      </c>
      <c r="AT11" s="81" t="s">
        <v>4</v>
      </c>
      <c r="AU11" s="81" t="s">
        <v>4</v>
      </c>
      <c r="AV11" s="114">
        <v>28945</v>
      </c>
      <c r="AW11" s="352"/>
      <c r="AX11" s="352"/>
      <c r="AY11" s="351"/>
      <c r="AZ11" s="81" t="s">
        <v>71</v>
      </c>
      <c r="BA11" s="83"/>
    </row>
    <row r="12" spans="1:53" ht="30" customHeight="1">
      <c r="A12" s="55">
        <f t="shared" si="5"/>
        <v>6</v>
      </c>
      <c r="B12" s="115" t="s">
        <v>124</v>
      </c>
      <c r="C12" s="71" t="s">
        <v>125</v>
      </c>
      <c r="D12" s="73" t="s">
        <v>116</v>
      </c>
      <c r="E12" s="74" t="s">
        <v>106</v>
      </c>
      <c r="F12" s="68" t="s">
        <v>75</v>
      </c>
      <c r="G12" s="74" t="s">
        <v>107</v>
      </c>
      <c r="H12" s="72" t="s">
        <v>76</v>
      </c>
      <c r="I12" s="73"/>
      <c r="J12" s="72" t="s">
        <v>126</v>
      </c>
      <c r="K12" s="74"/>
      <c r="L12" s="74"/>
      <c r="M12" s="60" t="s">
        <v>4</v>
      </c>
      <c r="N12" s="84" t="s">
        <v>89</v>
      </c>
      <c r="O12" s="108"/>
      <c r="P12" s="380" t="s">
        <v>79</v>
      </c>
      <c r="Q12" s="368" t="s">
        <v>78</v>
      </c>
      <c r="R12" s="86">
        <v>43814</v>
      </c>
      <c r="S12" s="86">
        <v>43817</v>
      </c>
      <c r="T12" s="77" t="s">
        <v>4</v>
      </c>
      <c r="U12" s="77" t="s">
        <v>4</v>
      </c>
      <c r="V12" s="77" t="s">
        <v>4</v>
      </c>
      <c r="W12" s="78" t="s">
        <v>4</v>
      </c>
      <c r="X12" s="74" t="s">
        <v>119</v>
      </c>
      <c r="Y12" s="72"/>
      <c r="Z12" s="91"/>
      <c r="AA12" s="113"/>
      <c r="AB12" s="113"/>
      <c r="AC12" s="91"/>
      <c r="AD12" s="72"/>
      <c r="AE12" s="116">
        <v>43813</v>
      </c>
      <c r="AF12" s="117">
        <v>0.58333333333333337</v>
      </c>
      <c r="AG12" s="117">
        <v>0.64583333333333337</v>
      </c>
      <c r="AH12" s="72" t="s">
        <v>127</v>
      </c>
      <c r="AI12" s="118">
        <v>43817</v>
      </c>
      <c r="AJ12" s="113">
        <v>0.40625</v>
      </c>
      <c r="AK12" s="72" t="s">
        <v>128</v>
      </c>
      <c r="AL12" s="72"/>
      <c r="AM12" s="72"/>
      <c r="AN12" s="72"/>
      <c r="AO12" s="55" t="s">
        <v>81</v>
      </c>
      <c r="AP12" s="81" t="s">
        <v>4</v>
      </c>
      <c r="AQ12" s="81" t="s">
        <v>4</v>
      </c>
      <c r="AR12" s="81" t="s">
        <v>4</v>
      </c>
      <c r="AS12" s="81" t="s">
        <v>4</v>
      </c>
      <c r="AT12" s="81" t="s">
        <v>4</v>
      </c>
      <c r="AU12" s="81" t="s">
        <v>4</v>
      </c>
      <c r="AV12" s="82"/>
      <c r="AW12" s="381">
        <v>1</v>
      </c>
      <c r="AX12" s="381">
        <v>3</v>
      </c>
      <c r="AY12" s="359"/>
      <c r="AZ12" s="344"/>
      <c r="BA12" s="83"/>
    </row>
    <row r="13" spans="1:53" ht="30" hidden="1" customHeight="1">
      <c r="A13" s="55">
        <f t="shared" si="5"/>
        <v>7</v>
      </c>
      <c r="B13" s="115" t="s">
        <v>129</v>
      </c>
      <c r="C13" s="73" t="s">
        <v>130</v>
      </c>
      <c r="D13" s="115" t="s">
        <v>131</v>
      </c>
      <c r="E13" s="74" t="s">
        <v>132</v>
      </c>
      <c r="F13" s="68" t="s">
        <v>75</v>
      </c>
      <c r="G13" s="74" t="s">
        <v>68</v>
      </c>
      <c r="H13" s="72" t="s">
        <v>76</v>
      </c>
      <c r="I13" s="73" t="s">
        <v>133</v>
      </c>
      <c r="J13" s="107" t="s">
        <v>134</v>
      </c>
      <c r="K13" s="74" t="s">
        <v>6</v>
      </c>
      <c r="L13" s="74" t="s">
        <v>6</v>
      </c>
      <c r="M13" s="75" t="s">
        <v>4</v>
      </c>
      <c r="N13" s="84" t="s">
        <v>78</v>
      </c>
      <c r="O13" s="60">
        <v>15000</v>
      </c>
      <c r="P13" s="243" t="s">
        <v>118</v>
      </c>
      <c r="Q13" s="84" t="s">
        <v>78</v>
      </c>
      <c r="R13" s="86">
        <v>43814</v>
      </c>
      <c r="S13" s="86">
        <v>43817</v>
      </c>
      <c r="T13" s="77" t="s">
        <v>4</v>
      </c>
      <c r="U13" s="77" t="s">
        <v>4</v>
      </c>
      <c r="V13" s="77" t="s">
        <v>4</v>
      </c>
      <c r="W13" s="63" t="str">
        <f t="shared" ref="W13:W15" si="7">M13</f>
        <v>Yes</v>
      </c>
      <c r="X13" s="72" t="s">
        <v>135</v>
      </c>
      <c r="Y13" s="72" t="s">
        <v>22</v>
      </c>
      <c r="Z13" s="91">
        <v>43814</v>
      </c>
      <c r="AA13" s="113">
        <v>0.28472222222222221</v>
      </c>
      <c r="AB13" s="113">
        <v>0.46180555555555558</v>
      </c>
      <c r="AC13" s="91">
        <v>43814</v>
      </c>
      <c r="AD13" s="72" t="s">
        <v>136</v>
      </c>
      <c r="AE13" s="91">
        <v>43814</v>
      </c>
      <c r="AF13" s="113">
        <v>0.58333333333333337</v>
      </c>
      <c r="AG13" s="113">
        <v>0.64583333333333337</v>
      </c>
      <c r="AH13" s="72" t="s">
        <v>127</v>
      </c>
      <c r="AI13" s="91">
        <v>43817</v>
      </c>
      <c r="AJ13" s="113">
        <v>0.61805555555555558</v>
      </c>
      <c r="AK13" s="72" t="s">
        <v>137</v>
      </c>
      <c r="AL13" s="72" t="s">
        <v>138</v>
      </c>
      <c r="AM13" s="72" t="s">
        <v>138</v>
      </c>
      <c r="AN13" s="72" t="s">
        <v>138</v>
      </c>
      <c r="AO13" s="55" t="s">
        <v>81</v>
      </c>
      <c r="AP13" s="81" t="s">
        <v>15</v>
      </c>
      <c r="AQ13" s="81" t="s">
        <v>4</v>
      </c>
      <c r="AR13" s="81" t="s">
        <v>4</v>
      </c>
      <c r="AS13" s="81" t="s">
        <v>4</v>
      </c>
      <c r="AT13" s="81" t="s">
        <v>4</v>
      </c>
      <c r="AU13" s="81" t="s">
        <v>4</v>
      </c>
      <c r="AV13" s="81"/>
      <c r="AW13" s="352"/>
      <c r="AX13" s="352"/>
      <c r="AY13" s="352"/>
      <c r="AZ13" s="119"/>
      <c r="BA13" s="83"/>
    </row>
    <row r="14" spans="1:53" ht="30" hidden="1" customHeight="1">
      <c r="A14" s="55">
        <f t="shared" si="5"/>
        <v>8</v>
      </c>
      <c r="B14" s="69" t="s">
        <v>139</v>
      </c>
      <c r="C14" s="120" t="s">
        <v>140</v>
      </c>
      <c r="D14" s="121" t="s">
        <v>131</v>
      </c>
      <c r="E14" s="74" t="s">
        <v>132</v>
      </c>
      <c r="F14" s="68" t="s">
        <v>75</v>
      </c>
      <c r="G14" s="74" t="s">
        <v>68</v>
      </c>
      <c r="H14" s="72" t="s">
        <v>76</v>
      </c>
      <c r="I14" s="73"/>
      <c r="J14" s="72" t="s">
        <v>141</v>
      </c>
      <c r="K14" s="74"/>
      <c r="L14" s="74"/>
      <c r="M14" s="75" t="s">
        <v>4</v>
      </c>
      <c r="N14" s="84" t="s">
        <v>78</v>
      </c>
      <c r="O14" s="60">
        <v>15000</v>
      </c>
      <c r="P14" s="85" t="s">
        <v>118</v>
      </c>
      <c r="Q14" s="84" t="s">
        <v>78</v>
      </c>
      <c r="R14" s="86">
        <v>43814</v>
      </c>
      <c r="S14" s="86">
        <v>43817</v>
      </c>
      <c r="T14" s="77" t="s">
        <v>4</v>
      </c>
      <c r="U14" s="77" t="s">
        <v>4</v>
      </c>
      <c r="V14" s="77" t="s">
        <v>4</v>
      </c>
      <c r="W14" s="63" t="str">
        <f t="shared" si="7"/>
        <v>Yes</v>
      </c>
      <c r="X14" s="72" t="s">
        <v>135</v>
      </c>
      <c r="Y14" s="72" t="s">
        <v>22</v>
      </c>
      <c r="Z14" s="91">
        <v>43814</v>
      </c>
      <c r="AA14" s="113">
        <v>0.28472222222222221</v>
      </c>
      <c r="AB14" s="113">
        <v>0.46180555555555558</v>
      </c>
      <c r="AC14" s="91">
        <v>43814</v>
      </c>
      <c r="AD14" s="72" t="s">
        <v>136</v>
      </c>
      <c r="AE14" s="91">
        <v>43814</v>
      </c>
      <c r="AF14" s="113">
        <v>0.58333333333333337</v>
      </c>
      <c r="AG14" s="113">
        <v>0.64583333333333337</v>
      </c>
      <c r="AH14" s="72" t="s">
        <v>127</v>
      </c>
      <c r="AI14" s="91">
        <v>43817</v>
      </c>
      <c r="AJ14" s="113">
        <v>0.61805555555555558</v>
      </c>
      <c r="AK14" s="72" t="s">
        <v>137</v>
      </c>
      <c r="AL14" s="72" t="s">
        <v>138</v>
      </c>
      <c r="AM14" s="72" t="s">
        <v>138</v>
      </c>
      <c r="AN14" s="72" t="s">
        <v>138</v>
      </c>
      <c r="AO14" s="55" t="s">
        <v>81</v>
      </c>
      <c r="AP14" s="81" t="s">
        <v>15</v>
      </c>
      <c r="AQ14" s="81" t="s">
        <v>4</v>
      </c>
      <c r="AR14" s="81" t="s">
        <v>4</v>
      </c>
      <c r="AS14" s="81" t="s">
        <v>4</v>
      </c>
      <c r="AT14" s="81" t="s">
        <v>4</v>
      </c>
      <c r="AU14" s="81" t="s">
        <v>4</v>
      </c>
      <c r="AV14" s="119"/>
      <c r="AW14" s="119"/>
      <c r="AX14" s="119"/>
      <c r="AY14" s="141"/>
      <c r="AZ14" s="119"/>
      <c r="BA14" s="83"/>
    </row>
    <row r="15" spans="1:53" ht="30" customHeight="1">
      <c r="A15" s="55">
        <f t="shared" si="5"/>
        <v>9</v>
      </c>
      <c r="B15" s="73" t="s">
        <v>142</v>
      </c>
      <c r="C15" s="73" t="s">
        <v>143</v>
      </c>
      <c r="D15" s="73" t="s">
        <v>144</v>
      </c>
      <c r="E15" s="74" t="s">
        <v>145</v>
      </c>
      <c r="F15" s="74" t="s">
        <v>145</v>
      </c>
      <c r="G15" s="74" t="s">
        <v>86</v>
      </c>
      <c r="H15" s="72" t="s">
        <v>76</v>
      </c>
      <c r="I15" s="73" t="s">
        <v>146</v>
      </c>
      <c r="J15" s="74" t="s">
        <v>147</v>
      </c>
      <c r="K15" s="74" t="s">
        <v>6</v>
      </c>
      <c r="L15" s="74" t="s">
        <v>6</v>
      </c>
      <c r="M15" s="60" t="s">
        <v>4</v>
      </c>
      <c r="N15" s="59" t="s">
        <v>89</v>
      </c>
      <c r="O15" s="108"/>
      <c r="P15" s="380" t="s">
        <v>79</v>
      </c>
      <c r="Q15" s="368" t="s">
        <v>78</v>
      </c>
      <c r="R15" s="122">
        <v>43814</v>
      </c>
      <c r="S15" s="122">
        <v>43816</v>
      </c>
      <c r="T15" s="77" t="s">
        <v>4</v>
      </c>
      <c r="U15" s="77" t="s">
        <v>4</v>
      </c>
      <c r="V15" s="77" t="s">
        <v>15</v>
      </c>
      <c r="W15" s="63" t="str">
        <f t="shared" si="7"/>
        <v>Yes</v>
      </c>
      <c r="X15" s="74" t="s">
        <v>148</v>
      </c>
      <c r="Y15" s="72" t="s">
        <v>22</v>
      </c>
      <c r="Z15" s="87">
        <v>43810</v>
      </c>
      <c r="AA15" s="88">
        <v>0.73263888888888884</v>
      </c>
      <c r="AB15" s="91">
        <v>43813</v>
      </c>
      <c r="AC15" s="110"/>
      <c r="AD15" s="90" t="s">
        <v>149</v>
      </c>
      <c r="AE15" s="94">
        <v>43813</v>
      </c>
      <c r="AF15" s="92">
        <v>0.30902777777777779</v>
      </c>
      <c r="AG15" s="123">
        <v>0.37152777777777779</v>
      </c>
      <c r="AH15" s="112"/>
      <c r="AI15" s="91">
        <v>43816</v>
      </c>
      <c r="AJ15" s="92">
        <v>0.86458333333333337</v>
      </c>
      <c r="AK15" s="93" t="s">
        <v>150</v>
      </c>
      <c r="AL15" s="94">
        <v>43817</v>
      </c>
      <c r="AM15" s="92">
        <v>7.2916666666666671E-2</v>
      </c>
      <c r="AN15" s="93" t="s">
        <v>151</v>
      </c>
      <c r="AO15" s="55" t="s">
        <v>81</v>
      </c>
      <c r="AP15" s="81" t="s">
        <v>4</v>
      </c>
      <c r="AQ15" s="81" t="s">
        <v>4</v>
      </c>
      <c r="AR15" s="81" t="s">
        <v>4</v>
      </c>
      <c r="AS15" s="81" t="s">
        <v>4</v>
      </c>
      <c r="AT15" s="81" t="s">
        <v>4</v>
      </c>
      <c r="AU15" s="81" t="s">
        <v>4</v>
      </c>
      <c r="AV15" s="95">
        <v>31136</v>
      </c>
      <c r="AW15" s="381">
        <v>2</v>
      </c>
      <c r="AX15" s="381">
        <v>5</v>
      </c>
      <c r="AY15" s="359"/>
      <c r="AZ15" s="344" t="s">
        <v>71</v>
      </c>
      <c r="BA15" s="83"/>
    </row>
    <row r="16" spans="1:53" ht="30" customHeight="1">
      <c r="A16" s="55">
        <f t="shared" si="5"/>
        <v>10</v>
      </c>
      <c r="B16" s="71" t="s">
        <v>152</v>
      </c>
      <c r="C16" s="71" t="s">
        <v>153</v>
      </c>
      <c r="D16" s="73" t="s">
        <v>154</v>
      </c>
      <c r="E16" s="74" t="s">
        <v>155</v>
      </c>
      <c r="F16" s="74" t="s">
        <v>145</v>
      </c>
      <c r="G16" s="74" t="s">
        <v>156</v>
      </c>
      <c r="H16" s="72" t="s">
        <v>98</v>
      </c>
      <c r="I16" s="73"/>
      <c r="J16" s="124"/>
      <c r="K16" s="74"/>
      <c r="L16" s="74"/>
      <c r="M16" s="60" t="s">
        <v>4</v>
      </c>
      <c r="N16" s="85" t="s">
        <v>157</v>
      </c>
      <c r="O16" s="77"/>
      <c r="P16" s="382" t="s">
        <v>158</v>
      </c>
      <c r="Q16" s="368" t="s">
        <v>78</v>
      </c>
      <c r="R16" s="86">
        <v>43814</v>
      </c>
      <c r="S16" s="86">
        <v>43816</v>
      </c>
      <c r="T16" s="77" t="s">
        <v>4</v>
      </c>
      <c r="U16" s="77" t="s">
        <v>4</v>
      </c>
      <c r="V16" s="77" t="s">
        <v>15</v>
      </c>
      <c r="W16" s="78" t="s">
        <v>4</v>
      </c>
      <c r="X16" s="72" t="s">
        <v>159</v>
      </c>
      <c r="Y16" s="72" t="s">
        <v>22</v>
      </c>
      <c r="Z16" s="72" t="s">
        <v>138</v>
      </c>
      <c r="AA16" s="72" t="s">
        <v>138</v>
      </c>
      <c r="AB16" s="72" t="s">
        <v>138</v>
      </c>
      <c r="AC16" s="72" t="s">
        <v>138</v>
      </c>
      <c r="AD16" s="72" t="s">
        <v>138</v>
      </c>
      <c r="AE16" s="91">
        <v>43814</v>
      </c>
      <c r="AF16" s="113">
        <v>0.35416666666666669</v>
      </c>
      <c r="AG16" s="113">
        <v>0.4201388888888889</v>
      </c>
      <c r="AH16" s="72" t="s">
        <v>160</v>
      </c>
      <c r="AI16" s="91">
        <v>43816</v>
      </c>
      <c r="AJ16" s="113">
        <v>0.62847222222222221</v>
      </c>
      <c r="AK16" s="72" t="s">
        <v>161</v>
      </c>
      <c r="AL16" s="72" t="s">
        <v>138</v>
      </c>
      <c r="AM16" s="72" t="s">
        <v>138</v>
      </c>
      <c r="AN16" s="72" t="s">
        <v>138</v>
      </c>
      <c r="AO16" s="55" t="s">
        <v>81</v>
      </c>
      <c r="AP16" s="81" t="s">
        <v>15</v>
      </c>
      <c r="AQ16" s="81" t="s">
        <v>4</v>
      </c>
      <c r="AR16" s="81" t="s">
        <v>4</v>
      </c>
      <c r="AS16" s="81" t="s">
        <v>4</v>
      </c>
      <c r="AT16" s="81" t="s">
        <v>4</v>
      </c>
      <c r="AU16" s="81" t="s">
        <v>15</v>
      </c>
      <c r="AV16" s="95">
        <v>21854</v>
      </c>
      <c r="AW16" s="381">
        <v>1</v>
      </c>
      <c r="AX16" s="381">
        <v>1</v>
      </c>
      <c r="AY16" s="359"/>
      <c r="AZ16" s="344"/>
      <c r="BA16" s="83"/>
    </row>
    <row r="17" spans="1:53" ht="30" customHeight="1">
      <c r="A17" s="55">
        <f t="shared" si="5"/>
        <v>11</v>
      </c>
      <c r="B17" s="73" t="s">
        <v>162</v>
      </c>
      <c r="C17" s="73" t="s">
        <v>163</v>
      </c>
      <c r="D17" s="71" t="s">
        <v>154</v>
      </c>
      <c r="E17" s="74" t="s">
        <v>155</v>
      </c>
      <c r="F17" s="74" t="s">
        <v>145</v>
      </c>
      <c r="G17" s="74" t="s">
        <v>156</v>
      </c>
      <c r="H17" s="72" t="s">
        <v>76</v>
      </c>
      <c r="I17" s="73"/>
      <c r="J17" s="107" t="s">
        <v>164</v>
      </c>
      <c r="K17" s="74" t="s">
        <v>6</v>
      </c>
      <c r="L17" s="74" t="s">
        <v>6</v>
      </c>
      <c r="M17" s="60" t="s">
        <v>4</v>
      </c>
      <c r="N17" s="85" t="s">
        <v>157</v>
      </c>
      <c r="O17" s="77"/>
      <c r="P17" s="382" t="s">
        <v>158</v>
      </c>
      <c r="Q17" s="368" t="s">
        <v>78</v>
      </c>
      <c r="R17" s="86">
        <v>43814</v>
      </c>
      <c r="S17" s="86">
        <v>43817</v>
      </c>
      <c r="T17" s="77" t="s">
        <v>4</v>
      </c>
      <c r="U17" s="77" t="s">
        <v>4</v>
      </c>
      <c r="V17" s="77" t="s">
        <v>4</v>
      </c>
      <c r="W17" s="63" t="str">
        <f t="shared" ref="W17:W19" si="8">M17</f>
        <v>Yes</v>
      </c>
      <c r="X17" s="72" t="s">
        <v>159</v>
      </c>
      <c r="Y17" s="72" t="s">
        <v>22</v>
      </c>
      <c r="Z17" s="72" t="s">
        <v>138</v>
      </c>
      <c r="AA17" s="72" t="s">
        <v>138</v>
      </c>
      <c r="AB17" s="72" t="s">
        <v>138</v>
      </c>
      <c r="AC17" s="72" t="s">
        <v>138</v>
      </c>
      <c r="AD17" s="72" t="s">
        <v>138</v>
      </c>
      <c r="AE17" s="91">
        <v>43814</v>
      </c>
      <c r="AF17" s="113">
        <v>0.35416666666666669</v>
      </c>
      <c r="AG17" s="113">
        <v>0.4201388888888889</v>
      </c>
      <c r="AH17" s="72" t="s">
        <v>160</v>
      </c>
      <c r="AI17" s="126">
        <v>43817</v>
      </c>
      <c r="AJ17" s="113">
        <v>0.62847222222222221</v>
      </c>
      <c r="AK17" s="72" t="s">
        <v>161</v>
      </c>
      <c r="AL17" s="72" t="s">
        <v>138</v>
      </c>
      <c r="AM17" s="72" t="s">
        <v>138</v>
      </c>
      <c r="AN17" s="72" t="s">
        <v>138</v>
      </c>
      <c r="AO17" s="55" t="s">
        <v>81</v>
      </c>
      <c r="AP17" s="81" t="s">
        <v>15</v>
      </c>
      <c r="AQ17" s="81" t="s">
        <v>4</v>
      </c>
      <c r="AR17" s="81" t="s">
        <v>4</v>
      </c>
      <c r="AS17" s="81" t="s">
        <v>4</v>
      </c>
      <c r="AT17" s="81" t="s">
        <v>4</v>
      </c>
      <c r="AU17" s="81" t="s">
        <v>4</v>
      </c>
      <c r="AV17" s="95">
        <v>27383</v>
      </c>
      <c r="AW17" s="381">
        <v>2</v>
      </c>
      <c r="AX17" s="381">
        <v>4</v>
      </c>
      <c r="AY17" s="359"/>
      <c r="AZ17" s="344"/>
      <c r="BA17" s="83"/>
    </row>
    <row r="18" spans="1:53" ht="30" customHeight="1">
      <c r="A18" s="55">
        <f t="shared" si="5"/>
        <v>12</v>
      </c>
      <c r="B18" s="73" t="s">
        <v>165</v>
      </c>
      <c r="C18" s="73" t="s">
        <v>166</v>
      </c>
      <c r="D18" s="73" t="s">
        <v>154</v>
      </c>
      <c r="E18" s="74" t="s">
        <v>155</v>
      </c>
      <c r="F18" s="74" t="s">
        <v>145</v>
      </c>
      <c r="G18" s="74" t="s">
        <v>156</v>
      </c>
      <c r="H18" s="72" t="s">
        <v>76</v>
      </c>
      <c r="I18" s="73"/>
      <c r="J18" s="107" t="s">
        <v>167</v>
      </c>
      <c r="K18" s="74" t="s">
        <v>6</v>
      </c>
      <c r="L18" s="74" t="s">
        <v>6</v>
      </c>
      <c r="M18" s="60" t="s">
        <v>4</v>
      </c>
      <c r="N18" s="85" t="s">
        <v>157</v>
      </c>
      <c r="O18" s="77"/>
      <c r="P18" s="382" t="s">
        <v>158</v>
      </c>
      <c r="Q18" s="368" t="s">
        <v>78</v>
      </c>
      <c r="R18" s="86">
        <v>43814</v>
      </c>
      <c r="S18" s="86">
        <v>43816</v>
      </c>
      <c r="T18" s="77" t="s">
        <v>4</v>
      </c>
      <c r="U18" s="77" t="s">
        <v>4</v>
      </c>
      <c r="V18" s="77" t="s">
        <v>15</v>
      </c>
      <c r="W18" s="63" t="str">
        <f t="shared" si="8"/>
        <v>Yes</v>
      </c>
      <c r="X18" s="72" t="s">
        <v>159</v>
      </c>
      <c r="Y18" s="72" t="s">
        <v>22</v>
      </c>
      <c r="Z18" s="72" t="s">
        <v>138</v>
      </c>
      <c r="AA18" s="72" t="s">
        <v>138</v>
      </c>
      <c r="AB18" s="72" t="s">
        <v>138</v>
      </c>
      <c r="AC18" s="72" t="s">
        <v>138</v>
      </c>
      <c r="AD18" s="72" t="s">
        <v>138</v>
      </c>
      <c r="AE18" s="91">
        <v>43814</v>
      </c>
      <c r="AF18" s="113">
        <v>0.35416666666666669</v>
      </c>
      <c r="AG18" s="113">
        <v>0.4201388888888889</v>
      </c>
      <c r="AH18" s="72" t="s">
        <v>160</v>
      </c>
      <c r="AI18" s="91">
        <v>43816</v>
      </c>
      <c r="AJ18" s="113">
        <v>0.87847222222222221</v>
      </c>
      <c r="AK18" s="72" t="s">
        <v>168</v>
      </c>
      <c r="AL18" s="72" t="s">
        <v>138</v>
      </c>
      <c r="AM18" s="72" t="s">
        <v>138</v>
      </c>
      <c r="AN18" s="72" t="s">
        <v>138</v>
      </c>
      <c r="AO18" s="55" t="s">
        <v>81</v>
      </c>
      <c r="AP18" s="81" t="s">
        <v>15</v>
      </c>
      <c r="AQ18" s="81" t="s">
        <v>4</v>
      </c>
      <c r="AR18" s="81" t="s">
        <v>4</v>
      </c>
      <c r="AS18" s="81" t="s">
        <v>4</v>
      </c>
      <c r="AT18" s="81" t="s">
        <v>4</v>
      </c>
      <c r="AU18" s="81" t="s">
        <v>4</v>
      </c>
      <c r="AV18" s="95">
        <v>19952</v>
      </c>
      <c r="AW18" s="381">
        <v>3</v>
      </c>
      <c r="AX18" s="381">
        <v>7</v>
      </c>
      <c r="AY18" s="359"/>
      <c r="AZ18" s="344"/>
      <c r="BA18" s="83"/>
    </row>
    <row r="19" spans="1:53" ht="30" customHeight="1">
      <c r="A19" s="55">
        <f t="shared" si="5"/>
        <v>13</v>
      </c>
      <c r="B19" s="71" t="s">
        <v>169</v>
      </c>
      <c r="C19" s="127" t="s">
        <v>170</v>
      </c>
      <c r="D19" s="128" t="s">
        <v>154</v>
      </c>
      <c r="E19" s="129" t="s">
        <v>155</v>
      </c>
      <c r="F19" s="129" t="s">
        <v>145</v>
      </c>
      <c r="G19" s="130" t="s">
        <v>171</v>
      </c>
      <c r="H19" s="72" t="s">
        <v>76</v>
      </c>
      <c r="I19" s="128"/>
      <c r="J19" s="130" t="s">
        <v>172</v>
      </c>
      <c r="K19" s="129" t="s">
        <v>6</v>
      </c>
      <c r="L19" s="129" t="s">
        <v>6</v>
      </c>
      <c r="M19" s="131" t="s">
        <v>4</v>
      </c>
      <c r="N19" s="132" t="s">
        <v>157</v>
      </c>
      <c r="O19" s="133"/>
      <c r="P19" s="380" t="s">
        <v>173</v>
      </c>
      <c r="Q19" s="369" t="s">
        <v>78</v>
      </c>
      <c r="R19" s="134">
        <v>43814</v>
      </c>
      <c r="S19" s="134">
        <v>43817</v>
      </c>
      <c r="T19" s="135" t="s">
        <v>4</v>
      </c>
      <c r="U19" s="135" t="s">
        <v>4</v>
      </c>
      <c r="V19" s="135" t="s">
        <v>4</v>
      </c>
      <c r="W19" s="136" t="str">
        <f t="shared" si="8"/>
        <v>Yes</v>
      </c>
      <c r="X19" s="130" t="s">
        <v>174</v>
      </c>
      <c r="Y19" s="130" t="s">
        <v>22</v>
      </c>
      <c r="Z19" s="126">
        <v>43813</v>
      </c>
      <c r="AA19" s="137">
        <v>0.3125</v>
      </c>
      <c r="AB19" s="126">
        <v>43813</v>
      </c>
      <c r="AC19" s="137">
        <v>0.38541666666666669</v>
      </c>
      <c r="AD19" s="130" t="s">
        <v>175</v>
      </c>
      <c r="AE19" s="126">
        <v>43813</v>
      </c>
      <c r="AF19" s="138">
        <v>0.76736111111111116</v>
      </c>
      <c r="AG19" s="138">
        <v>0.82986111111111116</v>
      </c>
      <c r="AH19" s="130" t="s">
        <v>176</v>
      </c>
      <c r="AI19" s="126">
        <v>43817</v>
      </c>
      <c r="AJ19" s="130" t="s">
        <v>177</v>
      </c>
      <c r="AK19" s="130" t="s">
        <v>138</v>
      </c>
      <c r="AL19" s="130" t="s">
        <v>138</v>
      </c>
      <c r="AM19" s="130" t="s">
        <v>138</v>
      </c>
      <c r="AN19" s="130" t="s">
        <v>138</v>
      </c>
      <c r="AO19" s="55" t="s">
        <v>81</v>
      </c>
      <c r="AP19" s="139" t="s">
        <v>15</v>
      </c>
      <c r="AQ19" s="81" t="s">
        <v>4</v>
      </c>
      <c r="AR19" s="81" t="s">
        <v>4</v>
      </c>
      <c r="AS19" s="139" t="s">
        <v>4</v>
      </c>
      <c r="AT19" s="81" t="s">
        <v>4</v>
      </c>
      <c r="AU19" s="139" t="s">
        <v>4</v>
      </c>
      <c r="AV19" s="140"/>
      <c r="AW19" s="381">
        <v>4</v>
      </c>
      <c r="AX19" s="381">
        <v>8</v>
      </c>
      <c r="AY19" s="359"/>
      <c r="AZ19" s="345"/>
      <c r="BA19" s="142"/>
    </row>
    <row r="20" spans="1:53" ht="30" customHeight="1">
      <c r="A20" s="55">
        <f t="shared" si="5"/>
        <v>14</v>
      </c>
      <c r="B20" s="71" t="s">
        <v>178</v>
      </c>
      <c r="C20" s="71" t="s">
        <v>179</v>
      </c>
      <c r="D20" s="71" t="s">
        <v>180</v>
      </c>
      <c r="E20" s="129" t="s">
        <v>155</v>
      </c>
      <c r="F20" s="129" t="s">
        <v>145</v>
      </c>
      <c r="G20" s="143" t="s">
        <v>181</v>
      </c>
      <c r="H20" s="72" t="s">
        <v>76</v>
      </c>
      <c r="I20" s="73"/>
      <c r="J20" s="78" t="s">
        <v>182</v>
      </c>
      <c r="K20" s="72" t="s">
        <v>6</v>
      </c>
      <c r="L20" s="72" t="s">
        <v>13</v>
      </c>
      <c r="M20" s="75" t="s">
        <v>4</v>
      </c>
      <c r="N20" s="84" t="s">
        <v>78</v>
      </c>
      <c r="O20" s="77"/>
      <c r="P20" s="380" t="s">
        <v>79</v>
      </c>
      <c r="Q20" s="367" t="s">
        <v>78</v>
      </c>
      <c r="R20" s="86">
        <v>43814</v>
      </c>
      <c r="S20" s="86">
        <v>43817</v>
      </c>
      <c r="T20" s="77" t="s">
        <v>4</v>
      </c>
      <c r="U20" s="77" t="s">
        <v>4</v>
      </c>
      <c r="V20" s="77" t="s">
        <v>4</v>
      </c>
      <c r="W20" s="78" t="s">
        <v>4</v>
      </c>
      <c r="X20" s="130" t="s">
        <v>174</v>
      </c>
      <c r="Y20" s="130" t="s">
        <v>22</v>
      </c>
      <c r="Z20" s="126">
        <v>43813</v>
      </c>
      <c r="AA20" s="137">
        <v>0.4375</v>
      </c>
      <c r="AB20" s="126">
        <v>43813</v>
      </c>
      <c r="AC20" s="137">
        <v>0.52083333333333337</v>
      </c>
      <c r="AD20" s="130" t="s">
        <v>183</v>
      </c>
      <c r="AE20" s="126">
        <v>43813</v>
      </c>
      <c r="AF20" s="144">
        <v>0.58333333333333337</v>
      </c>
      <c r="AG20" s="144">
        <v>0.64583333333333337</v>
      </c>
      <c r="AH20" s="145" t="s">
        <v>92</v>
      </c>
      <c r="AI20" s="126">
        <v>43817</v>
      </c>
      <c r="AJ20" s="130" t="s">
        <v>184</v>
      </c>
      <c r="AK20" s="130" t="s">
        <v>184</v>
      </c>
      <c r="AL20" s="130" t="s">
        <v>184</v>
      </c>
      <c r="AM20" s="130" t="s">
        <v>184</v>
      </c>
      <c r="AN20" s="130" t="s">
        <v>184</v>
      </c>
      <c r="AO20" s="55" t="s">
        <v>81</v>
      </c>
      <c r="AP20" s="130" t="s">
        <v>4</v>
      </c>
      <c r="AQ20" s="81" t="s">
        <v>4</v>
      </c>
      <c r="AR20" s="81" t="s">
        <v>4</v>
      </c>
      <c r="AS20" s="130" t="s">
        <v>4</v>
      </c>
      <c r="AT20" s="81" t="s">
        <v>4</v>
      </c>
      <c r="AU20" s="130" t="s">
        <v>4</v>
      </c>
      <c r="AV20" s="363">
        <v>24371</v>
      </c>
      <c r="AW20" s="381">
        <v>1</v>
      </c>
      <c r="AX20" s="381">
        <v>3</v>
      </c>
      <c r="AY20" s="359"/>
      <c r="AZ20" s="344" t="s">
        <v>71</v>
      </c>
      <c r="BA20" s="142"/>
    </row>
    <row r="21" spans="1:53" ht="30" customHeight="1">
      <c r="A21" s="55">
        <f t="shared" si="5"/>
        <v>15</v>
      </c>
      <c r="B21" s="71" t="s">
        <v>185</v>
      </c>
      <c r="C21" s="71" t="s">
        <v>186</v>
      </c>
      <c r="D21" s="73" t="s">
        <v>187</v>
      </c>
      <c r="E21" s="74" t="s">
        <v>145</v>
      </c>
      <c r="F21" s="74" t="s">
        <v>145</v>
      </c>
      <c r="G21" s="74" t="s">
        <v>156</v>
      </c>
      <c r="H21" s="72" t="s">
        <v>76</v>
      </c>
      <c r="I21" s="73"/>
      <c r="J21" s="146" t="s">
        <v>188</v>
      </c>
      <c r="K21" s="72" t="s">
        <v>6</v>
      </c>
      <c r="L21" s="72" t="s">
        <v>13</v>
      </c>
      <c r="M21" s="60" t="s">
        <v>4</v>
      </c>
      <c r="N21" s="84" t="s">
        <v>78</v>
      </c>
      <c r="O21" s="108"/>
      <c r="P21" s="380" t="s">
        <v>79</v>
      </c>
      <c r="Q21" s="368" t="s">
        <v>78</v>
      </c>
      <c r="R21" s="122">
        <v>43814</v>
      </c>
      <c r="S21" s="122">
        <v>43816</v>
      </c>
      <c r="T21" s="77" t="s">
        <v>4</v>
      </c>
      <c r="U21" s="77" t="s">
        <v>4</v>
      </c>
      <c r="V21" s="77" t="s">
        <v>15</v>
      </c>
      <c r="W21" s="63" t="str">
        <f t="shared" ref="W21:W22" si="9">M21</f>
        <v>Yes</v>
      </c>
      <c r="X21" s="72" t="s">
        <v>159</v>
      </c>
      <c r="Y21" s="72" t="s">
        <v>22</v>
      </c>
      <c r="Z21" s="72" t="s">
        <v>138</v>
      </c>
      <c r="AA21" s="72" t="s">
        <v>138</v>
      </c>
      <c r="AB21" s="72" t="s">
        <v>138</v>
      </c>
      <c r="AC21" s="72" t="s">
        <v>138</v>
      </c>
      <c r="AD21" s="72" t="s">
        <v>138</v>
      </c>
      <c r="AE21" s="91">
        <v>43813</v>
      </c>
      <c r="AF21" s="147">
        <v>0.79861111111111116</v>
      </c>
      <c r="AG21" s="147">
        <v>0.85763888888888884</v>
      </c>
      <c r="AH21" s="68" t="s">
        <v>189</v>
      </c>
      <c r="AI21" s="91">
        <v>43816</v>
      </c>
      <c r="AJ21" s="113">
        <v>0.87847222222222221</v>
      </c>
      <c r="AK21" s="72" t="s">
        <v>190</v>
      </c>
      <c r="AL21" s="72" t="s">
        <v>138</v>
      </c>
      <c r="AM21" s="72" t="s">
        <v>138</v>
      </c>
      <c r="AN21" s="72" t="s">
        <v>138</v>
      </c>
      <c r="AO21" s="55" t="s">
        <v>81</v>
      </c>
      <c r="AP21" s="81" t="s">
        <v>15</v>
      </c>
      <c r="AQ21" s="81" t="s">
        <v>4</v>
      </c>
      <c r="AR21" s="81" t="s">
        <v>4</v>
      </c>
      <c r="AS21" s="81" t="s">
        <v>4</v>
      </c>
      <c r="AT21" s="81" t="s">
        <v>4</v>
      </c>
      <c r="AU21" s="81" t="s">
        <v>4</v>
      </c>
      <c r="AV21" s="95">
        <v>18988</v>
      </c>
      <c r="AW21" s="381">
        <v>1</v>
      </c>
      <c r="AX21" s="381">
        <v>2</v>
      </c>
      <c r="AY21" s="359"/>
      <c r="AZ21" s="344" t="s">
        <v>71</v>
      </c>
      <c r="BA21" s="83"/>
    </row>
    <row r="22" spans="1:53" ht="30" customHeight="1">
      <c r="A22" s="55">
        <f t="shared" si="5"/>
        <v>16</v>
      </c>
      <c r="B22" s="71" t="s">
        <v>191</v>
      </c>
      <c r="C22" s="71" t="s">
        <v>192</v>
      </c>
      <c r="D22" s="71" t="s">
        <v>193</v>
      </c>
      <c r="E22" s="74" t="s">
        <v>145</v>
      </c>
      <c r="F22" s="74" t="s">
        <v>145</v>
      </c>
      <c r="G22" s="143" t="s">
        <v>181</v>
      </c>
      <c r="H22" s="72" t="s">
        <v>76</v>
      </c>
      <c r="I22" s="148"/>
      <c r="J22" s="75" t="s">
        <v>194</v>
      </c>
      <c r="K22" s="74"/>
      <c r="L22" s="74"/>
      <c r="M22" s="60" t="s">
        <v>4</v>
      </c>
      <c r="N22" s="84" t="s">
        <v>78</v>
      </c>
      <c r="O22" s="77"/>
      <c r="P22" s="380" t="s">
        <v>79</v>
      </c>
      <c r="Q22" s="368" t="s">
        <v>78</v>
      </c>
      <c r="R22" s="122">
        <v>43814</v>
      </c>
      <c r="S22" s="86">
        <v>43817</v>
      </c>
      <c r="T22" s="77" t="s">
        <v>4</v>
      </c>
      <c r="U22" s="77" t="s">
        <v>4</v>
      </c>
      <c r="V22" s="77" t="s">
        <v>4</v>
      </c>
      <c r="W22" s="63" t="str">
        <f t="shared" si="9"/>
        <v>Yes</v>
      </c>
      <c r="X22" s="130" t="s">
        <v>174</v>
      </c>
      <c r="Y22" s="130" t="s">
        <v>22</v>
      </c>
      <c r="Z22" s="91">
        <v>43813</v>
      </c>
      <c r="AA22" s="117">
        <v>0.4375</v>
      </c>
      <c r="AB22" s="91">
        <v>43813</v>
      </c>
      <c r="AC22" s="117">
        <v>0.52083333333333337</v>
      </c>
      <c r="AD22" s="78" t="s">
        <v>183</v>
      </c>
      <c r="AE22" s="116">
        <v>43813</v>
      </c>
      <c r="AF22" s="117">
        <v>0.58333333333333337</v>
      </c>
      <c r="AG22" s="117">
        <v>0.64583333333333337</v>
      </c>
      <c r="AH22" s="72" t="s">
        <v>92</v>
      </c>
      <c r="AI22" s="116">
        <v>43817</v>
      </c>
      <c r="AJ22" s="55" t="s">
        <v>195</v>
      </c>
      <c r="AK22" s="130" t="s">
        <v>196</v>
      </c>
      <c r="AL22" s="130" t="s">
        <v>196</v>
      </c>
      <c r="AM22" s="130" t="s">
        <v>196</v>
      </c>
      <c r="AN22" s="130" t="s">
        <v>196</v>
      </c>
      <c r="AO22" s="55" t="s">
        <v>81</v>
      </c>
      <c r="AP22" s="81" t="s">
        <v>4</v>
      </c>
      <c r="AQ22" s="81" t="s">
        <v>4</v>
      </c>
      <c r="AR22" s="81" t="s">
        <v>4</v>
      </c>
      <c r="AS22" s="81" t="s">
        <v>4</v>
      </c>
      <c r="AT22" s="81" t="s">
        <v>4</v>
      </c>
      <c r="AU22" s="81" t="s">
        <v>4</v>
      </c>
      <c r="AV22" s="149">
        <v>24969</v>
      </c>
      <c r="AW22" s="381">
        <v>4</v>
      </c>
      <c r="AX22" s="381">
        <v>8</v>
      </c>
      <c r="AY22" s="359"/>
      <c r="AZ22" s="343"/>
      <c r="BA22" s="83"/>
    </row>
    <row r="23" spans="1:53" ht="30" hidden="1" customHeight="1">
      <c r="A23" s="55">
        <f t="shared" si="5"/>
        <v>17</v>
      </c>
      <c r="B23" s="71" t="s">
        <v>197</v>
      </c>
      <c r="C23" s="73" t="s">
        <v>198</v>
      </c>
      <c r="D23" s="73" t="s">
        <v>199</v>
      </c>
      <c r="E23" s="74" t="s">
        <v>200</v>
      </c>
      <c r="F23" s="68"/>
      <c r="G23" s="74"/>
      <c r="H23" s="72"/>
      <c r="I23" s="148" t="s">
        <v>201</v>
      </c>
      <c r="J23" s="60" t="s">
        <v>202</v>
      </c>
      <c r="K23" s="74" t="s">
        <v>6</v>
      </c>
      <c r="L23" s="74" t="s">
        <v>13</v>
      </c>
      <c r="M23" s="75" t="s">
        <v>15</v>
      </c>
      <c r="N23" s="84"/>
      <c r="O23" s="63"/>
      <c r="P23" s="243"/>
      <c r="Q23" s="62"/>
      <c r="R23" s="86"/>
      <c r="S23" s="86"/>
      <c r="T23" s="77"/>
      <c r="U23" s="77"/>
      <c r="V23" s="77"/>
      <c r="W23" s="63"/>
      <c r="X23" s="74"/>
      <c r="Y23" s="72"/>
      <c r="Z23" s="91"/>
      <c r="AA23" s="117"/>
      <c r="AB23" s="91"/>
      <c r="AC23" s="117"/>
      <c r="AD23" s="78"/>
      <c r="AE23" s="116"/>
      <c r="AF23" s="117"/>
      <c r="AG23" s="117"/>
      <c r="AH23" s="72"/>
      <c r="AI23" s="116"/>
      <c r="AJ23" s="117"/>
      <c r="AK23" s="78"/>
      <c r="AL23" s="91"/>
      <c r="AM23" s="117"/>
      <c r="AN23" s="78"/>
      <c r="AO23" s="55"/>
      <c r="AP23" s="81"/>
      <c r="AQ23" s="81"/>
      <c r="AR23" s="81"/>
      <c r="AS23" s="81"/>
      <c r="AT23" s="81"/>
      <c r="AU23" s="81"/>
      <c r="AV23" s="82"/>
      <c r="AW23" s="373"/>
      <c r="AX23" s="374"/>
      <c r="AY23" s="353"/>
      <c r="AZ23" s="81" t="s">
        <v>71</v>
      </c>
      <c r="BA23" s="83"/>
    </row>
    <row r="24" spans="1:53" ht="30" customHeight="1">
      <c r="A24" s="55">
        <f t="shared" si="5"/>
        <v>18</v>
      </c>
      <c r="B24" s="70" t="s">
        <v>203</v>
      </c>
      <c r="C24" s="56" t="s">
        <v>204</v>
      </c>
      <c r="D24" s="56" t="s">
        <v>199</v>
      </c>
      <c r="E24" s="55" t="s">
        <v>200</v>
      </c>
      <c r="F24" s="68" t="s">
        <v>75</v>
      </c>
      <c r="G24" s="55" t="s">
        <v>107</v>
      </c>
      <c r="H24" s="72" t="s">
        <v>76</v>
      </c>
      <c r="I24" s="56"/>
      <c r="J24" s="57" t="s">
        <v>205</v>
      </c>
      <c r="K24" s="55" t="s">
        <v>6</v>
      </c>
      <c r="L24" s="55" t="s">
        <v>6</v>
      </c>
      <c r="M24" s="75" t="s">
        <v>4</v>
      </c>
      <c r="N24" s="84" t="s">
        <v>89</v>
      </c>
      <c r="O24" s="108"/>
      <c r="P24" s="380" t="s">
        <v>79</v>
      </c>
      <c r="Q24" s="367" t="s">
        <v>78</v>
      </c>
      <c r="R24" s="76">
        <v>43814</v>
      </c>
      <c r="S24" s="76">
        <v>43817</v>
      </c>
      <c r="T24" s="77" t="s">
        <v>4</v>
      </c>
      <c r="U24" s="77" t="s">
        <v>4</v>
      </c>
      <c r="V24" s="77" t="s">
        <v>4</v>
      </c>
      <c r="W24" s="136" t="str">
        <f t="shared" ref="W24:W25" si="10">M24</f>
        <v>Yes</v>
      </c>
      <c r="X24" s="60"/>
      <c r="Y24" s="55"/>
      <c r="Z24" s="79"/>
      <c r="AA24" s="79"/>
      <c r="AB24" s="150"/>
      <c r="AC24" s="79"/>
      <c r="AD24" s="79"/>
      <c r="AE24" s="79"/>
      <c r="AF24" s="79"/>
      <c r="AG24" s="79"/>
      <c r="AH24" s="79"/>
      <c r="AI24" s="79"/>
      <c r="AJ24" s="79"/>
      <c r="AK24" s="79"/>
      <c r="AL24" s="151"/>
      <c r="AM24" s="79"/>
      <c r="AN24" s="79"/>
      <c r="AO24" s="55" t="s">
        <v>81</v>
      </c>
      <c r="AP24" s="81" t="s">
        <v>4</v>
      </c>
      <c r="AQ24" s="81" t="s">
        <v>4</v>
      </c>
      <c r="AR24" s="139" t="s">
        <v>4</v>
      </c>
      <c r="AS24" s="81" t="s">
        <v>4</v>
      </c>
      <c r="AT24" s="139" t="s">
        <v>4</v>
      </c>
      <c r="AU24" s="139" t="s">
        <v>4</v>
      </c>
      <c r="AV24" s="82"/>
      <c r="AW24" s="381">
        <v>1</v>
      </c>
      <c r="AX24" s="381">
        <v>3</v>
      </c>
      <c r="AY24" s="359"/>
      <c r="AZ24" s="346" t="s">
        <v>206</v>
      </c>
      <c r="BA24" s="67"/>
    </row>
    <row r="25" spans="1:53" ht="30" customHeight="1">
      <c r="A25" s="55">
        <f t="shared" si="5"/>
        <v>19</v>
      </c>
      <c r="B25" s="73" t="s">
        <v>207</v>
      </c>
      <c r="C25" s="73" t="s">
        <v>208</v>
      </c>
      <c r="D25" s="73" t="s">
        <v>209</v>
      </c>
      <c r="E25" s="74" t="s">
        <v>200</v>
      </c>
      <c r="F25" s="68" t="s">
        <v>75</v>
      </c>
      <c r="G25" s="74" t="s">
        <v>107</v>
      </c>
      <c r="H25" s="72" t="s">
        <v>76</v>
      </c>
      <c r="I25" s="73"/>
      <c r="J25" s="107" t="s">
        <v>210</v>
      </c>
      <c r="K25" s="74" t="s">
        <v>6</v>
      </c>
      <c r="L25" s="74" t="s">
        <v>13</v>
      </c>
      <c r="M25" s="60" t="s">
        <v>4</v>
      </c>
      <c r="N25" s="84" t="s">
        <v>89</v>
      </c>
      <c r="O25" s="77"/>
      <c r="P25" s="380" t="s">
        <v>79</v>
      </c>
      <c r="Q25" s="367" t="s">
        <v>78</v>
      </c>
      <c r="R25" s="86">
        <v>43814</v>
      </c>
      <c r="S25" s="86">
        <v>43817</v>
      </c>
      <c r="T25" s="77" t="s">
        <v>4</v>
      </c>
      <c r="U25" s="77" t="s">
        <v>4</v>
      </c>
      <c r="V25" s="77" t="s">
        <v>4</v>
      </c>
      <c r="W25" s="63" t="str">
        <f t="shared" si="10"/>
        <v>Yes</v>
      </c>
      <c r="X25" s="74" t="s">
        <v>211</v>
      </c>
      <c r="Y25" s="72" t="s">
        <v>22</v>
      </c>
      <c r="Z25" s="91">
        <v>43812</v>
      </c>
      <c r="AA25" s="88">
        <v>0.94097222222222221</v>
      </c>
      <c r="AB25" s="91">
        <v>43812</v>
      </c>
      <c r="AC25" s="88">
        <v>0.26041666666666669</v>
      </c>
      <c r="AD25" s="90" t="s">
        <v>212</v>
      </c>
      <c r="AE25" s="152">
        <v>43813</v>
      </c>
      <c r="AF25" s="92">
        <v>0.58333333333333337</v>
      </c>
      <c r="AG25" s="92">
        <v>0.64583333333333337</v>
      </c>
      <c r="AH25" s="93" t="s">
        <v>213</v>
      </c>
      <c r="AI25" s="86">
        <v>43817</v>
      </c>
      <c r="AJ25" s="92">
        <v>0.86458333333333337</v>
      </c>
      <c r="AK25" s="93" t="s">
        <v>214</v>
      </c>
      <c r="AL25" s="153">
        <v>43818</v>
      </c>
      <c r="AM25" s="92">
        <v>8.3333333333333329E-2</v>
      </c>
      <c r="AN25" s="93" t="s">
        <v>215</v>
      </c>
      <c r="AO25" s="55" t="s">
        <v>216</v>
      </c>
      <c r="AP25" s="81" t="s">
        <v>217</v>
      </c>
      <c r="AQ25" s="81" t="s">
        <v>217</v>
      </c>
      <c r="AR25" s="81" t="s">
        <v>217</v>
      </c>
      <c r="AS25" s="81" t="s">
        <v>217</v>
      </c>
      <c r="AT25" s="81" t="s">
        <v>217</v>
      </c>
      <c r="AU25" s="81" t="s">
        <v>217</v>
      </c>
      <c r="AV25" s="95">
        <v>28645</v>
      </c>
      <c r="AW25" s="381">
        <v>2</v>
      </c>
      <c r="AX25" s="381">
        <v>4</v>
      </c>
      <c r="AY25" s="359"/>
      <c r="AZ25" s="343" t="s">
        <v>71</v>
      </c>
      <c r="BA25" s="83"/>
    </row>
    <row r="26" spans="1:53" ht="30" hidden="1" customHeight="1">
      <c r="A26" s="74">
        <f t="shared" ref="A26:A27" si="11">A25+1</f>
        <v>20</v>
      </c>
      <c r="B26" s="73" t="s">
        <v>218</v>
      </c>
      <c r="C26" s="73" t="s">
        <v>219</v>
      </c>
      <c r="D26" s="73" t="s">
        <v>220</v>
      </c>
      <c r="E26" s="74" t="s">
        <v>200</v>
      </c>
      <c r="F26" s="68"/>
      <c r="G26" s="74" t="s">
        <v>107</v>
      </c>
      <c r="H26" s="73"/>
      <c r="I26" s="73"/>
      <c r="J26" s="107" t="s">
        <v>221</v>
      </c>
      <c r="K26" s="74" t="s">
        <v>6</v>
      </c>
      <c r="L26" s="74" t="s">
        <v>6</v>
      </c>
      <c r="M26" s="78" t="s">
        <v>15</v>
      </c>
      <c r="N26" s="84" t="s">
        <v>89</v>
      </c>
      <c r="O26" s="78" t="s">
        <v>15</v>
      </c>
      <c r="P26" s="233"/>
      <c r="Q26" s="78"/>
      <c r="R26" s="78"/>
      <c r="S26" s="78"/>
      <c r="T26" s="78"/>
      <c r="U26" s="78"/>
      <c r="V26" s="78"/>
      <c r="W26" s="63"/>
      <c r="X26" s="74"/>
      <c r="Y26" s="74"/>
      <c r="Z26" s="154"/>
      <c r="AA26" s="154"/>
      <c r="AB26" s="155"/>
      <c r="AC26" s="156"/>
      <c r="AD26" s="154"/>
      <c r="AE26" s="116"/>
      <c r="AF26" s="117"/>
      <c r="AG26" s="117"/>
      <c r="AH26" s="111"/>
      <c r="AI26" s="157"/>
      <c r="AJ26" s="157"/>
      <c r="AK26" s="157"/>
      <c r="AL26" s="153"/>
      <c r="AM26" s="157"/>
      <c r="AN26" s="157"/>
      <c r="AO26" s="74"/>
      <c r="AP26" s="81"/>
      <c r="AQ26" s="81"/>
      <c r="AR26" s="81"/>
      <c r="AS26" s="81"/>
      <c r="AT26" s="81"/>
      <c r="AU26" s="81"/>
      <c r="AV26" s="81"/>
      <c r="AW26" s="352"/>
      <c r="AX26" s="352"/>
      <c r="AY26" s="352"/>
      <c r="AZ26" s="81"/>
      <c r="BA26" s="83"/>
    </row>
    <row r="27" spans="1:53" ht="30" hidden="1" customHeight="1">
      <c r="A27" s="74">
        <f t="shared" si="11"/>
        <v>21</v>
      </c>
      <c r="B27" s="73" t="s">
        <v>222</v>
      </c>
      <c r="C27" s="73" t="s">
        <v>223</v>
      </c>
      <c r="D27" s="73" t="s">
        <v>220</v>
      </c>
      <c r="E27" s="74" t="s">
        <v>200</v>
      </c>
      <c r="F27" s="68"/>
      <c r="G27" s="74" t="s">
        <v>107</v>
      </c>
      <c r="H27" s="73"/>
      <c r="I27" s="73"/>
      <c r="J27" s="158" t="s">
        <v>224</v>
      </c>
      <c r="K27" s="74"/>
      <c r="L27" s="74"/>
      <c r="M27" s="78" t="s">
        <v>15</v>
      </c>
      <c r="N27" s="84" t="s">
        <v>89</v>
      </c>
      <c r="O27" s="78" t="s">
        <v>15</v>
      </c>
      <c r="P27" s="78"/>
      <c r="Q27" s="78"/>
      <c r="R27" s="78"/>
      <c r="S27" s="78"/>
      <c r="T27" s="78"/>
      <c r="U27" s="78"/>
      <c r="V27" s="78"/>
      <c r="W27" s="63"/>
      <c r="X27" s="74"/>
      <c r="Y27" s="74"/>
      <c r="Z27" s="154"/>
      <c r="AA27" s="154"/>
      <c r="AB27" s="159"/>
      <c r="AC27" s="88"/>
      <c r="AD27" s="154"/>
      <c r="AE27" s="157"/>
      <c r="AF27" s="157"/>
      <c r="AG27" s="157"/>
      <c r="AH27" s="93"/>
      <c r="AI27" s="157"/>
      <c r="AJ27" s="157"/>
      <c r="AK27" s="157"/>
      <c r="AL27" s="153"/>
      <c r="AM27" s="157"/>
      <c r="AN27" s="157"/>
      <c r="AO27" s="74"/>
      <c r="AP27" s="81"/>
      <c r="AQ27" s="81"/>
      <c r="AR27" s="81"/>
      <c r="AS27" s="81"/>
      <c r="AT27" s="81"/>
      <c r="AU27" s="81"/>
      <c r="AV27" s="81"/>
      <c r="AW27" s="81"/>
      <c r="AX27" s="81"/>
      <c r="AY27" s="139"/>
      <c r="AZ27" s="81"/>
      <c r="BA27" s="83"/>
    </row>
    <row r="28" spans="1:53" ht="30" customHeight="1">
      <c r="A28" s="55">
        <f t="shared" ref="A28:A33" si="12">A27+1</f>
        <v>22</v>
      </c>
      <c r="B28" s="73" t="s">
        <v>225</v>
      </c>
      <c r="C28" s="160" t="s">
        <v>226</v>
      </c>
      <c r="D28" s="73" t="s">
        <v>97</v>
      </c>
      <c r="E28" s="74" t="s">
        <v>200</v>
      </c>
      <c r="F28" s="68" t="s">
        <v>75</v>
      </c>
      <c r="G28" s="74" t="s">
        <v>107</v>
      </c>
      <c r="H28" s="72" t="s">
        <v>76</v>
      </c>
      <c r="I28" s="73" t="s">
        <v>227</v>
      </c>
      <c r="J28" s="78" t="s">
        <v>228</v>
      </c>
      <c r="K28" s="74" t="s">
        <v>6</v>
      </c>
      <c r="L28" s="74" t="s">
        <v>13</v>
      </c>
      <c r="M28" s="60" t="s">
        <v>4</v>
      </c>
      <c r="N28" s="84" t="s">
        <v>89</v>
      </c>
      <c r="O28" s="77"/>
      <c r="P28" s="380" t="s">
        <v>79</v>
      </c>
      <c r="Q28" s="367" t="s">
        <v>100</v>
      </c>
      <c r="R28" s="86">
        <v>43814</v>
      </c>
      <c r="S28" s="86">
        <v>43817</v>
      </c>
      <c r="T28" s="77" t="s">
        <v>101</v>
      </c>
      <c r="U28" s="77" t="s">
        <v>101</v>
      </c>
      <c r="V28" s="77" t="s">
        <v>101</v>
      </c>
      <c r="W28" s="63" t="str">
        <f t="shared" ref="W28:W33" si="13">M28</f>
        <v>Yes</v>
      </c>
      <c r="X28" s="74" t="s">
        <v>229</v>
      </c>
      <c r="Y28" s="72" t="s">
        <v>22</v>
      </c>
      <c r="Z28" s="91">
        <v>43812</v>
      </c>
      <c r="AA28" s="117">
        <v>0.91666666666666663</v>
      </c>
      <c r="AB28" s="91">
        <v>43813</v>
      </c>
      <c r="AC28" s="117">
        <v>0.61111111111111116</v>
      </c>
      <c r="AD28" s="78" t="s">
        <v>230</v>
      </c>
      <c r="AE28" s="161">
        <v>43813</v>
      </c>
      <c r="AF28" s="117">
        <v>0.76736111111111116</v>
      </c>
      <c r="AG28" s="113">
        <v>0.82986111111111116</v>
      </c>
      <c r="AH28" s="72" t="s">
        <v>176</v>
      </c>
      <c r="AI28" s="116">
        <v>43817</v>
      </c>
      <c r="AJ28" s="117">
        <v>0.40625</v>
      </c>
      <c r="AK28" s="78" t="s">
        <v>128</v>
      </c>
      <c r="AL28" s="162">
        <v>43817</v>
      </c>
      <c r="AM28" s="117">
        <v>0.99305555555555558</v>
      </c>
      <c r="AN28" s="78" t="s">
        <v>231</v>
      </c>
      <c r="AO28" s="55" t="s">
        <v>81</v>
      </c>
      <c r="AP28" s="81" t="s">
        <v>15</v>
      </c>
      <c r="AQ28" s="81" t="s">
        <v>4</v>
      </c>
      <c r="AR28" s="81" t="s">
        <v>4</v>
      </c>
      <c r="AS28" s="81" t="s">
        <v>4</v>
      </c>
      <c r="AT28" s="81" t="s">
        <v>4</v>
      </c>
      <c r="AU28" s="81" t="s">
        <v>4</v>
      </c>
      <c r="AV28" s="95">
        <v>30328</v>
      </c>
      <c r="AW28" s="381">
        <v>4</v>
      </c>
      <c r="AX28" s="381">
        <v>8</v>
      </c>
      <c r="AY28" s="359"/>
      <c r="AZ28" s="343" t="s">
        <v>71</v>
      </c>
      <c r="BA28" s="83"/>
    </row>
    <row r="29" spans="1:53" ht="30" hidden="1" customHeight="1">
      <c r="A29" s="55">
        <f t="shared" si="12"/>
        <v>23</v>
      </c>
      <c r="B29" s="71" t="s">
        <v>232</v>
      </c>
      <c r="C29" s="71" t="s">
        <v>233</v>
      </c>
      <c r="D29" s="71" t="s">
        <v>234</v>
      </c>
      <c r="E29" s="72" t="s">
        <v>235</v>
      </c>
      <c r="F29" s="68" t="s">
        <v>75</v>
      </c>
      <c r="G29" s="74" t="s">
        <v>86</v>
      </c>
      <c r="H29" s="72" t="s">
        <v>76</v>
      </c>
      <c r="I29" s="73"/>
      <c r="J29" s="72" t="s">
        <v>236</v>
      </c>
      <c r="K29" s="74"/>
      <c r="L29" s="74"/>
      <c r="M29" s="60" t="s">
        <v>4</v>
      </c>
      <c r="N29" s="85" t="s">
        <v>89</v>
      </c>
      <c r="O29" s="63"/>
      <c r="P29" s="243" t="s">
        <v>118</v>
      </c>
      <c r="Q29" s="62" t="s">
        <v>78</v>
      </c>
      <c r="R29" s="86">
        <v>43814</v>
      </c>
      <c r="S29" s="86">
        <v>43817</v>
      </c>
      <c r="T29" s="77" t="s">
        <v>4</v>
      </c>
      <c r="U29" s="77" t="s">
        <v>4</v>
      </c>
      <c r="V29" s="77" t="s">
        <v>4</v>
      </c>
      <c r="W29" s="63" t="str">
        <f t="shared" si="13"/>
        <v>Yes</v>
      </c>
      <c r="X29" s="72" t="s">
        <v>237</v>
      </c>
      <c r="Y29" s="163" t="s">
        <v>22</v>
      </c>
      <c r="Z29" s="91">
        <v>43813</v>
      </c>
      <c r="AA29" s="113">
        <v>0.66319444444444442</v>
      </c>
      <c r="AB29" s="91">
        <v>43814</v>
      </c>
      <c r="AC29" s="113">
        <v>0.38541666666666669</v>
      </c>
      <c r="AD29" s="164" t="s">
        <v>238</v>
      </c>
      <c r="AE29" s="91">
        <v>43814</v>
      </c>
      <c r="AF29" s="113">
        <v>0.4513888888888889</v>
      </c>
      <c r="AG29" s="113">
        <v>0.51041666666666663</v>
      </c>
      <c r="AH29" s="72" t="s">
        <v>239</v>
      </c>
      <c r="AI29" s="91">
        <v>43817</v>
      </c>
      <c r="AJ29" s="113">
        <v>0.44444444444444442</v>
      </c>
      <c r="AK29" s="72" t="s">
        <v>240</v>
      </c>
      <c r="AL29" s="165">
        <v>43819</v>
      </c>
      <c r="AM29" s="113">
        <v>0.47916666666666669</v>
      </c>
      <c r="AN29" s="72" t="s">
        <v>241</v>
      </c>
      <c r="AO29" s="55" t="s">
        <v>81</v>
      </c>
      <c r="AP29" s="166" t="s">
        <v>15</v>
      </c>
      <c r="AQ29" s="81" t="s">
        <v>4</v>
      </c>
      <c r="AR29" s="81" t="s">
        <v>4</v>
      </c>
      <c r="AS29" s="81" t="s">
        <v>4</v>
      </c>
      <c r="AT29" s="81" t="s">
        <v>4</v>
      </c>
      <c r="AU29" s="81" t="s">
        <v>4</v>
      </c>
      <c r="AV29" s="167"/>
      <c r="AW29" s="355"/>
      <c r="AX29" s="355"/>
      <c r="AY29" s="354"/>
      <c r="AZ29" s="167"/>
      <c r="BA29" s="83"/>
    </row>
    <row r="30" spans="1:53" ht="30" customHeight="1">
      <c r="A30" s="55">
        <f t="shared" si="12"/>
        <v>24</v>
      </c>
      <c r="B30" s="73" t="s">
        <v>242</v>
      </c>
      <c r="C30" s="71" t="s">
        <v>243</v>
      </c>
      <c r="D30" s="73" t="s">
        <v>97</v>
      </c>
      <c r="E30" s="74" t="s">
        <v>244</v>
      </c>
      <c r="F30" s="68" t="s">
        <v>75</v>
      </c>
      <c r="G30" s="74" t="s">
        <v>86</v>
      </c>
      <c r="H30" s="72" t="s">
        <v>76</v>
      </c>
      <c r="I30" s="73" t="s">
        <v>245</v>
      </c>
      <c r="J30" s="107" t="s">
        <v>246</v>
      </c>
      <c r="K30" s="74" t="s">
        <v>6</v>
      </c>
      <c r="L30" s="74" t="s">
        <v>13</v>
      </c>
      <c r="M30" s="60" t="s">
        <v>4</v>
      </c>
      <c r="N30" s="84" t="s">
        <v>89</v>
      </c>
      <c r="O30" s="77"/>
      <c r="P30" s="380" t="s">
        <v>79</v>
      </c>
      <c r="Q30" s="367" t="s">
        <v>100</v>
      </c>
      <c r="R30" s="86">
        <v>43814</v>
      </c>
      <c r="S30" s="86">
        <v>43817</v>
      </c>
      <c r="T30" s="77" t="s">
        <v>101</v>
      </c>
      <c r="U30" s="77" t="s">
        <v>101</v>
      </c>
      <c r="V30" s="77" t="s">
        <v>101</v>
      </c>
      <c r="W30" s="63" t="str">
        <f t="shared" si="13"/>
        <v>Yes</v>
      </c>
      <c r="X30" s="74" t="s">
        <v>247</v>
      </c>
      <c r="Y30" s="72" t="s">
        <v>22</v>
      </c>
      <c r="Z30" s="74"/>
      <c r="AA30" s="74"/>
      <c r="AB30" s="83"/>
      <c r="AC30" s="74"/>
      <c r="AD30" s="74"/>
      <c r="AE30" s="91">
        <v>43813</v>
      </c>
      <c r="AF30" s="92">
        <v>0.58333333333333337</v>
      </c>
      <c r="AG30" s="168">
        <v>0.64583333333333337</v>
      </c>
      <c r="AH30" s="93" t="s">
        <v>92</v>
      </c>
      <c r="AI30" s="86">
        <v>43817</v>
      </c>
      <c r="AJ30" s="92">
        <v>0.62847222222222221</v>
      </c>
      <c r="AK30" s="93" t="s">
        <v>248</v>
      </c>
      <c r="AL30" s="169">
        <v>43817</v>
      </c>
      <c r="AM30" s="92">
        <v>0.98611111111111116</v>
      </c>
      <c r="AN30" s="93" t="s">
        <v>249</v>
      </c>
      <c r="AO30" s="55" t="s">
        <v>81</v>
      </c>
      <c r="AP30" s="81" t="s">
        <v>4</v>
      </c>
      <c r="AQ30" s="81" t="s">
        <v>4</v>
      </c>
      <c r="AR30" s="81" t="s">
        <v>4</v>
      </c>
      <c r="AS30" s="81" t="s">
        <v>4</v>
      </c>
      <c r="AT30" s="81" t="s">
        <v>4</v>
      </c>
      <c r="AU30" s="81" t="s">
        <v>4</v>
      </c>
      <c r="AV30" s="95">
        <v>29302</v>
      </c>
      <c r="AW30" s="381">
        <v>1</v>
      </c>
      <c r="AX30" s="381">
        <v>1</v>
      </c>
      <c r="AY30" s="359"/>
      <c r="AZ30" s="344"/>
      <c r="BA30" s="83"/>
    </row>
    <row r="31" spans="1:53" ht="30" customHeight="1">
      <c r="A31" s="55">
        <f t="shared" si="12"/>
        <v>25</v>
      </c>
      <c r="B31" s="71" t="s">
        <v>250</v>
      </c>
      <c r="C31" s="73" t="s">
        <v>251</v>
      </c>
      <c r="D31" s="73" t="s">
        <v>97</v>
      </c>
      <c r="E31" s="74" t="s">
        <v>244</v>
      </c>
      <c r="F31" s="68" t="s">
        <v>75</v>
      </c>
      <c r="G31" s="74" t="s">
        <v>86</v>
      </c>
      <c r="H31" s="72" t="s">
        <v>98</v>
      </c>
      <c r="I31" s="73"/>
      <c r="J31" s="107" t="s">
        <v>252</v>
      </c>
      <c r="K31" s="74" t="s">
        <v>6</v>
      </c>
      <c r="L31" s="74" t="s">
        <v>13</v>
      </c>
      <c r="M31" s="60" t="s">
        <v>4</v>
      </c>
      <c r="N31" s="84" t="s">
        <v>89</v>
      </c>
      <c r="O31" s="77"/>
      <c r="P31" s="380" t="s">
        <v>79</v>
      </c>
      <c r="Q31" s="367" t="s">
        <v>100</v>
      </c>
      <c r="R31" s="86">
        <v>43814</v>
      </c>
      <c r="S31" s="86">
        <v>43817</v>
      </c>
      <c r="T31" s="77" t="s">
        <v>101</v>
      </c>
      <c r="U31" s="77" t="s">
        <v>101</v>
      </c>
      <c r="V31" s="77" t="s">
        <v>101</v>
      </c>
      <c r="W31" s="63" t="str">
        <f t="shared" si="13"/>
        <v>Yes</v>
      </c>
      <c r="X31" s="72" t="s">
        <v>253</v>
      </c>
      <c r="Y31" s="72" t="s">
        <v>22</v>
      </c>
      <c r="Z31" s="170"/>
      <c r="AA31" s="171"/>
      <c r="AB31" s="170"/>
      <c r="AC31" s="171"/>
      <c r="AD31" s="103"/>
      <c r="AE31" s="170"/>
      <c r="AF31" s="171"/>
      <c r="AG31" s="171"/>
      <c r="AH31" s="106" t="s">
        <v>102</v>
      </c>
      <c r="AI31" s="86">
        <v>43817</v>
      </c>
      <c r="AJ31" s="113">
        <v>0.87847222222222221</v>
      </c>
      <c r="AK31" s="72" t="s">
        <v>190</v>
      </c>
      <c r="AL31" s="91">
        <v>43818</v>
      </c>
      <c r="AM31" s="113">
        <v>3.4722222222222224E-2</v>
      </c>
      <c r="AN31" s="72" t="s">
        <v>254</v>
      </c>
      <c r="AO31" s="55" t="s">
        <v>81</v>
      </c>
      <c r="AP31" s="81" t="s">
        <v>4</v>
      </c>
      <c r="AQ31" s="81" t="s">
        <v>4</v>
      </c>
      <c r="AR31" s="81" t="s">
        <v>4</v>
      </c>
      <c r="AS31" s="81" t="s">
        <v>4</v>
      </c>
      <c r="AT31" s="81" t="s">
        <v>4</v>
      </c>
      <c r="AU31" s="81" t="s">
        <v>4</v>
      </c>
      <c r="AV31" s="172">
        <v>27381</v>
      </c>
      <c r="AW31" s="381">
        <v>2</v>
      </c>
      <c r="AX31" s="381">
        <v>5</v>
      </c>
      <c r="AY31" s="359"/>
      <c r="AZ31" s="344"/>
      <c r="BA31" s="83"/>
    </row>
    <row r="32" spans="1:53" ht="30" customHeight="1">
      <c r="A32" s="55">
        <f t="shared" si="12"/>
        <v>26</v>
      </c>
      <c r="B32" s="73" t="s">
        <v>255</v>
      </c>
      <c r="C32" s="71" t="s">
        <v>256</v>
      </c>
      <c r="D32" s="73" t="s">
        <v>97</v>
      </c>
      <c r="E32" s="74" t="s">
        <v>244</v>
      </c>
      <c r="F32" s="68" t="s">
        <v>75</v>
      </c>
      <c r="G32" s="74" t="s">
        <v>86</v>
      </c>
      <c r="H32" s="72" t="s">
        <v>76</v>
      </c>
      <c r="I32" s="73"/>
      <c r="J32" s="173" t="s">
        <v>257</v>
      </c>
      <c r="K32" s="74" t="s">
        <v>6</v>
      </c>
      <c r="L32" s="74" t="s">
        <v>13</v>
      </c>
      <c r="M32" s="60" t="s">
        <v>4</v>
      </c>
      <c r="N32" s="84" t="s">
        <v>89</v>
      </c>
      <c r="O32" s="77"/>
      <c r="P32" s="380" t="s">
        <v>79</v>
      </c>
      <c r="Q32" s="367" t="s">
        <v>100</v>
      </c>
      <c r="R32" s="86">
        <v>43814</v>
      </c>
      <c r="S32" s="86">
        <v>43817</v>
      </c>
      <c r="T32" s="77" t="s">
        <v>101</v>
      </c>
      <c r="U32" s="77" t="s">
        <v>101</v>
      </c>
      <c r="V32" s="77" t="s">
        <v>101</v>
      </c>
      <c r="W32" s="63" t="str">
        <f t="shared" si="13"/>
        <v>Yes</v>
      </c>
      <c r="X32" s="74" t="s">
        <v>258</v>
      </c>
      <c r="Y32" s="72" t="s">
        <v>22</v>
      </c>
      <c r="Z32" s="91">
        <v>43812</v>
      </c>
      <c r="AA32" s="113">
        <v>0.57291666666666663</v>
      </c>
      <c r="AB32" s="91">
        <v>43813</v>
      </c>
      <c r="AC32" s="113">
        <v>0.2673611111111111</v>
      </c>
      <c r="AD32" s="72" t="s">
        <v>259</v>
      </c>
      <c r="AE32" s="174">
        <v>43813</v>
      </c>
      <c r="AF32" s="113">
        <v>0.30902777777777779</v>
      </c>
      <c r="AG32" s="113">
        <v>0.37152777777777779</v>
      </c>
      <c r="AH32" s="72" t="s">
        <v>260</v>
      </c>
      <c r="AI32" s="91">
        <v>43817</v>
      </c>
      <c r="AJ32" s="113">
        <v>0.87847222222222221</v>
      </c>
      <c r="AK32" s="72" t="s">
        <v>190</v>
      </c>
      <c r="AL32" s="175">
        <v>43817</v>
      </c>
      <c r="AM32" s="113">
        <v>0.98611111111111116</v>
      </c>
      <c r="AN32" s="72" t="s">
        <v>261</v>
      </c>
      <c r="AO32" s="55" t="s">
        <v>81</v>
      </c>
      <c r="AP32" s="81" t="s">
        <v>4</v>
      </c>
      <c r="AQ32" s="81" t="s">
        <v>4</v>
      </c>
      <c r="AR32" s="81" t="s">
        <v>4</v>
      </c>
      <c r="AS32" s="81" t="s">
        <v>4</v>
      </c>
      <c r="AT32" s="81" t="s">
        <v>4</v>
      </c>
      <c r="AU32" s="72" t="s">
        <v>4</v>
      </c>
      <c r="AV32" s="364">
        <v>32908</v>
      </c>
      <c r="AW32" s="383">
        <v>3</v>
      </c>
      <c r="AX32" s="381">
        <v>7</v>
      </c>
      <c r="AY32" s="359"/>
      <c r="AZ32" s="343" t="s">
        <v>71</v>
      </c>
      <c r="BA32" s="83"/>
    </row>
    <row r="33" spans="1:53" ht="30" customHeight="1">
      <c r="A33" s="55">
        <f t="shared" si="12"/>
        <v>27</v>
      </c>
      <c r="B33" s="73" t="s">
        <v>262</v>
      </c>
      <c r="C33" s="71" t="s">
        <v>263</v>
      </c>
      <c r="D33" s="73" t="s">
        <v>264</v>
      </c>
      <c r="E33" s="74" t="s">
        <v>265</v>
      </c>
      <c r="F33" s="68" t="s">
        <v>75</v>
      </c>
      <c r="G33" s="74" t="s">
        <v>266</v>
      </c>
      <c r="H33" s="72" t="s">
        <v>76</v>
      </c>
      <c r="I33" s="73"/>
      <c r="J33" s="107" t="s">
        <v>267</v>
      </c>
      <c r="K33" s="74" t="s">
        <v>6</v>
      </c>
      <c r="L33" s="74" t="s">
        <v>13</v>
      </c>
      <c r="M33" s="60" t="s">
        <v>4</v>
      </c>
      <c r="N33" s="84" t="s">
        <v>78</v>
      </c>
      <c r="O33" s="77">
        <v>38000</v>
      </c>
      <c r="P33" s="380" t="s">
        <v>79</v>
      </c>
      <c r="Q33" s="367" t="s">
        <v>78</v>
      </c>
      <c r="R33" s="86">
        <v>43814</v>
      </c>
      <c r="S33" s="86">
        <v>43816</v>
      </c>
      <c r="T33" s="77" t="s">
        <v>4</v>
      </c>
      <c r="U33" s="77" t="s">
        <v>4</v>
      </c>
      <c r="V33" s="77" t="s">
        <v>15</v>
      </c>
      <c r="W33" s="63" t="str">
        <f t="shared" si="13"/>
        <v>Yes</v>
      </c>
      <c r="X33" s="109" t="s">
        <v>268</v>
      </c>
      <c r="Y33" s="72" t="s">
        <v>22</v>
      </c>
      <c r="Z33" s="91">
        <v>43812</v>
      </c>
      <c r="AA33" s="68">
        <v>11.55</v>
      </c>
      <c r="AB33" s="91">
        <v>43813</v>
      </c>
      <c r="AC33" s="113">
        <v>0.55208333333333337</v>
      </c>
      <c r="AD33" s="72" t="s">
        <v>269</v>
      </c>
      <c r="AE33" s="91">
        <v>43813</v>
      </c>
      <c r="AF33" s="113">
        <v>0.76736111111111116</v>
      </c>
      <c r="AG33" s="113">
        <v>0.82986111111111116</v>
      </c>
      <c r="AH33" s="72" t="s">
        <v>176</v>
      </c>
      <c r="AI33" s="91">
        <v>43816</v>
      </c>
      <c r="AJ33" s="113">
        <v>0.86458333333333337</v>
      </c>
      <c r="AK33" s="72" t="s">
        <v>270</v>
      </c>
      <c r="AL33" s="176">
        <v>43817</v>
      </c>
      <c r="AM33" s="113">
        <v>8.3333333333333329E-2</v>
      </c>
      <c r="AN33" s="72" t="s">
        <v>215</v>
      </c>
      <c r="AO33" s="55" t="s">
        <v>81</v>
      </c>
      <c r="AP33" s="81" t="s">
        <v>15</v>
      </c>
      <c r="AQ33" s="81" t="s">
        <v>4</v>
      </c>
      <c r="AR33" s="81" t="s">
        <v>4</v>
      </c>
      <c r="AS33" s="81" t="s">
        <v>4</v>
      </c>
      <c r="AT33" s="81" t="s">
        <v>4</v>
      </c>
      <c r="AU33" s="81" t="s">
        <v>4</v>
      </c>
      <c r="AV33" s="149">
        <v>22413</v>
      </c>
      <c r="AW33" s="381">
        <v>2</v>
      </c>
      <c r="AX33" s="381">
        <v>4</v>
      </c>
      <c r="AY33" s="359"/>
      <c r="AZ33" s="343" t="s">
        <v>71</v>
      </c>
      <c r="BA33" s="83" t="s">
        <v>271</v>
      </c>
    </row>
    <row r="34" spans="1:53" ht="30" hidden="1" customHeight="1">
      <c r="A34" s="74">
        <f t="shared" ref="A34:A35" si="14">A33+1</f>
        <v>28</v>
      </c>
      <c r="B34" s="73" t="s">
        <v>272</v>
      </c>
      <c r="C34" s="73" t="s">
        <v>263</v>
      </c>
      <c r="D34" s="73" t="s">
        <v>273</v>
      </c>
      <c r="E34" s="74" t="s">
        <v>274</v>
      </c>
      <c r="F34" s="74"/>
      <c r="G34" s="74" t="s">
        <v>107</v>
      </c>
      <c r="H34" s="73"/>
      <c r="I34" s="73"/>
      <c r="J34" s="107" t="s">
        <v>275</v>
      </c>
      <c r="K34" s="74" t="s">
        <v>6</v>
      </c>
      <c r="L34" s="74" t="s">
        <v>6</v>
      </c>
      <c r="M34" s="78" t="s">
        <v>15</v>
      </c>
      <c r="N34" s="62" t="s">
        <v>89</v>
      </c>
      <c r="O34" s="63"/>
      <c r="P34" s="371"/>
      <c r="Q34" s="62"/>
      <c r="R34" s="62"/>
      <c r="S34" s="62"/>
      <c r="T34" s="62"/>
      <c r="U34" s="62"/>
      <c r="V34" s="62"/>
      <c r="W34" s="62"/>
      <c r="X34" s="177"/>
      <c r="Y34" s="74"/>
      <c r="Z34" s="74"/>
      <c r="AA34" s="74"/>
      <c r="AB34" s="177"/>
      <c r="AC34" s="74"/>
      <c r="AD34" s="74"/>
      <c r="AE34" s="74"/>
      <c r="AF34" s="74"/>
      <c r="AG34" s="74"/>
      <c r="AH34" s="74"/>
      <c r="AI34" s="74"/>
      <c r="AJ34" s="74"/>
      <c r="AK34" s="74"/>
      <c r="AL34" s="177"/>
      <c r="AM34" s="74"/>
      <c r="AN34" s="74"/>
      <c r="AO34" s="177"/>
      <c r="AP34" s="178"/>
      <c r="AQ34" s="178"/>
      <c r="AR34" s="178"/>
      <c r="AS34" s="178"/>
      <c r="AT34" s="178"/>
      <c r="AU34" s="178"/>
      <c r="AV34" s="167"/>
      <c r="AW34" s="355"/>
      <c r="AX34" s="355"/>
      <c r="AY34" s="355"/>
      <c r="AZ34" s="167"/>
      <c r="BA34" s="83"/>
    </row>
    <row r="35" spans="1:53" ht="30" hidden="1" customHeight="1">
      <c r="A35" s="74">
        <f t="shared" si="14"/>
        <v>29</v>
      </c>
      <c r="B35" s="73" t="s">
        <v>276</v>
      </c>
      <c r="C35" s="73" t="s">
        <v>277</v>
      </c>
      <c r="D35" s="73" t="s">
        <v>278</v>
      </c>
      <c r="E35" s="74" t="s">
        <v>279</v>
      </c>
      <c r="F35" s="74"/>
      <c r="G35" s="74" t="s">
        <v>68</v>
      </c>
      <c r="H35" s="73"/>
      <c r="I35" s="73"/>
      <c r="J35" s="107" t="s">
        <v>280</v>
      </c>
      <c r="K35" s="74" t="s">
        <v>6</v>
      </c>
      <c r="L35" s="74" t="s">
        <v>6</v>
      </c>
      <c r="M35" s="78" t="s">
        <v>15</v>
      </c>
      <c r="N35" s="62" t="s">
        <v>78</v>
      </c>
      <c r="O35" s="63"/>
      <c r="P35" s="62"/>
      <c r="Q35" s="62"/>
      <c r="R35" s="62"/>
      <c r="S35" s="62"/>
      <c r="T35" s="62"/>
      <c r="U35" s="62"/>
      <c r="V35" s="62"/>
      <c r="W35" s="62"/>
      <c r="X35" s="177"/>
      <c r="Y35" s="74"/>
      <c r="Z35" s="74"/>
      <c r="AA35" s="74"/>
      <c r="AB35" s="177"/>
      <c r="AC35" s="74"/>
      <c r="AD35" s="74"/>
      <c r="AE35" s="74"/>
      <c r="AF35" s="74"/>
      <c r="AG35" s="74"/>
      <c r="AH35" s="74"/>
      <c r="AI35" s="74"/>
      <c r="AJ35" s="74"/>
      <c r="AK35" s="74"/>
      <c r="AL35" s="177"/>
      <c r="AM35" s="74"/>
      <c r="AN35" s="74"/>
      <c r="AO35" s="177"/>
      <c r="AP35" s="178"/>
      <c r="AQ35" s="178"/>
      <c r="AR35" s="178"/>
      <c r="AS35" s="178"/>
      <c r="AT35" s="178"/>
      <c r="AU35" s="178"/>
      <c r="AV35" s="167"/>
      <c r="AW35" s="167"/>
      <c r="AX35" s="167"/>
      <c r="AY35" s="226"/>
      <c r="AZ35" s="167"/>
      <c r="BA35" s="83"/>
    </row>
    <row r="36" spans="1:53" ht="30" customHeight="1">
      <c r="A36" s="55">
        <f t="shared" ref="A36:A37" si="15">A35+1</f>
        <v>30</v>
      </c>
      <c r="B36" s="160" t="s">
        <v>281</v>
      </c>
      <c r="C36" s="73" t="s">
        <v>282</v>
      </c>
      <c r="D36" s="71" t="s">
        <v>283</v>
      </c>
      <c r="E36" s="74" t="s">
        <v>279</v>
      </c>
      <c r="F36" s="68" t="s">
        <v>75</v>
      </c>
      <c r="G36" s="74" t="s">
        <v>68</v>
      </c>
      <c r="H36" s="72" t="s">
        <v>98</v>
      </c>
      <c r="I36" s="73"/>
      <c r="J36" s="179" t="s">
        <v>284</v>
      </c>
      <c r="K36" s="74" t="s">
        <v>6</v>
      </c>
      <c r="L36" s="74" t="s">
        <v>13</v>
      </c>
      <c r="M36" s="60" t="s">
        <v>4</v>
      </c>
      <c r="N36" s="84" t="s">
        <v>78</v>
      </c>
      <c r="O36" s="77">
        <v>15000</v>
      </c>
      <c r="P36" s="380" t="s">
        <v>79</v>
      </c>
      <c r="Q36" s="367" t="s">
        <v>78</v>
      </c>
      <c r="R36" s="180">
        <v>43814</v>
      </c>
      <c r="S36" s="180">
        <v>43817</v>
      </c>
      <c r="T36" s="77" t="s">
        <v>4</v>
      </c>
      <c r="U36" s="77" t="s">
        <v>4</v>
      </c>
      <c r="V36" s="77" t="s">
        <v>4</v>
      </c>
      <c r="W36" s="63" t="str">
        <f t="shared" ref="W36:W37" si="16">M36</f>
        <v>Yes</v>
      </c>
      <c r="X36" s="72" t="s">
        <v>285</v>
      </c>
      <c r="Y36" s="181"/>
      <c r="Z36" s="182"/>
      <c r="AA36" s="79"/>
      <c r="AB36" s="150"/>
      <c r="AC36" s="79"/>
      <c r="AD36" s="79"/>
      <c r="AE36" s="79"/>
      <c r="AF36" s="79"/>
      <c r="AG36" s="79"/>
      <c r="AH36" s="79"/>
      <c r="AI36" s="182"/>
      <c r="AJ36" s="79"/>
      <c r="AK36" s="79"/>
      <c r="AL36" s="150"/>
      <c r="AM36" s="79"/>
      <c r="AN36" s="79"/>
      <c r="AO36" s="55" t="s">
        <v>216</v>
      </c>
      <c r="AP36" s="183"/>
      <c r="AQ36" s="81" t="s">
        <v>217</v>
      </c>
      <c r="AR36" s="81" t="s">
        <v>217</v>
      </c>
      <c r="AS36" s="81" t="s">
        <v>217</v>
      </c>
      <c r="AT36" s="81" t="s">
        <v>217</v>
      </c>
      <c r="AU36" s="81" t="s">
        <v>217</v>
      </c>
      <c r="AV36" s="95">
        <v>23562</v>
      </c>
      <c r="AW36" s="381">
        <v>2</v>
      </c>
      <c r="AX36" s="381">
        <v>5</v>
      </c>
      <c r="AY36" s="359"/>
      <c r="AZ36" s="343" t="s">
        <v>71</v>
      </c>
      <c r="BA36" s="72" t="s">
        <v>4</v>
      </c>
    </row>
    <row r="37" spans="1:53" ht="30" customHeight="1">
      <c r="A37" s="55">
        <f t="shared" si="15"/>
        <v>31</v>
      </c>
      <c r="B37" s="56" t="s">
        <v>286</v>
      </c>
      <c r="C37" s="56" t="s">
        <v>287</v>
      </c>
      <c r="D37" s="56" t="s">
        <v>288</v>
      </c>
      <c r="E37" s="55" t="s">
        <v>289</v>
      </c>
      <c r="F37" s="68" t="s">
        <v>75</v>
      </c>
      <c r="G37" s="68" t="s">
        <v>181</v>
      </c>
      <c r="H37" s="72" t="s">
        <v>76</v>
      </c>
      <c r="I37" s="56" t="s">
        <v>290</v>
      </c>
      <c r="J37" s="184" t="s">
        <v>291</v>
      </c>
      <c r="K37" s="55"/>
      <c r="L37" s="55"/>
      <c r="M37" s="60" t="s">
        <v>4</v>
      </c>
      <c r="N37" s="84" t="s">
        <v>78</v>
      </c>
      <c r="O37" s="108">
        <v>14000</v>
      </c>
      <c r="P37" s="380" t="s">
        <v>79</v>
      </c>
      <c r="Q37" s="368" t="s">
        <v>78</v>
      </c>
      <c r="R37" s="122">
        <v>43814</v>
      </c>
      <c r="S37" s="122">
        <v>43817</v>
      </c>
      <c r="T37" s="77" t="s">
        <v>4</v>
      </c>
      <c r="U37" s="77" t="s">
        <v>4</v>
      </c>
      <c r="V37" s="77" t="s">
        <v>4</v>
      </c>
      <c r="W37" s="60" t="str">
        <f t="shared" si="16"/>
        <v>Yes</v>
      </c>
      <c r="X37" s="68" t="s">
        <v>292</v>
      </c>
      <c r="Y37" s="68" t="s">
        <v>22</v>
      </c>
      <c r="Z37" s="185">
        <v>43813</v>
      </c>
      <c r="AA37" s="68">
        <v>13.05</v>
      </c>
      <c r="AB37" s="91">
        <v>43813</v>
      </c>
      <c r="AC37" s="147">
        <v>0.69097222222222221</v>
      </c>
      <c r="AD37" s="68" t="s">
        <v>293</v>
      </c>
      <c r="AE37" s="185">
        <v>43813</v>
      </c>
      <c r="AF37" s="147">
        <v>0.79861111111111116</v>
      </c>
      <c r="AG37" s="147">
        <v>0.85763888888888884</v>
      </c>
      <c r="AH37" s="68" t="s">
        <v>189</v>
      </c>
      <c r="AI37" s="185">
        <v>43817</v>
      </c>
      <c r="AJ37" s="147">
        <v>0.40625</v>
      </c>
      <c r="AK37" s="68" t="s">
        <v>294</v>
      </c>
      <c r="AL37" s="64">
        <v>43817</v>
      </c>
      <c r="AM37" s="147">
        <v>0.60069444444444442</v>
      </c>
      <c r="AN37" s="68" t="s">
        <v>295</v>
      </c>
      <c r="AO37" s="55" t="s">
        <v>81</v>
      </c>
      <c r="AP37" s="125" t="s">
        <v>15</v>
      </c>
      <c r="AQ37" s="81" t="s">
        <v>4</v>
      </c>
      <c r="AR37" s="81" t="s">
        <v>4</v>
      </c>
      <c r="AS37" s="125" t="s">
        <v>4</v>
      </c>
      <c r="AT37" s="81" t="s">
        <v>4</v>
      </c>
      <c r="AU37" s="125" t="s">
        <v>4</v>
      </c>
      <c r="AV37" s="95">
        <v>23109</v>
      </c>
      <c r="AW37" s="381">
        <v>2</v>
      </c>
      <c r="AX37" s="381">
        <v>6</v>
      </c>
      <c r="AY37" s="359"/>
      <c r="AZ37" s="346" t="s">
        <v>71</v>
      </c>
      <c r="BA37" s="67"/>
    </row>
    <row r="38" spans="1:53" ht="30" hidden="1" customHeight="1">
      <c r="A38" s="186">
        <f t="shared" ref="A38:A39" si="17">A37+1</f>
        <v>32</v>
      </c>
      <c r="B38" s="187" t="s">
        <v>296</v>
      </c>
      <c r="C38" s="187"/>
      <c r="D38" s="187" t="s">
        <v>288</v>
      </c>
      <c r="E38" s="188" t="s">
        <v>289</v>
      </c>
      <c r="F38" s="188"/>
      <c r="G38" s="188" t="s">
        <v>68</v>
      </c>
      <c r="H38" s="187"/>
      <c r="I38" s="187"/>
      <c r="J38" s="188"/>
      <c r="K38" s="188"/>
      <c r="L38" s="188"/>
      <c r="M38" s="189" t="s">
        <v>297</v>
      </c>
      <c r="N38" s="190" t="s">
        <v>100</v>
      </c>
      <c r="O38" s="191"/>
      <c r="P38" s="375"/>
      <c r="Q38" s="190"/>
      <c r="R38" s="193"/>
      <c r="S38" s="193"/>
      <c r="T38" s="194"/>
      <c r="U38" s="194"/>
      <c r="V38" s="194"/>
      <c r="W38" s="189"/>
      <c r="X38" s="195"/>
      <c r="Y38" s="188"/>
      <c r="Z38" s="188"/>
      <c r="AA38" s="188"/>
      <c r="AB38" s="196"/>
      <c r="AC38" s="188"/>
      <c r="AD38" s="188"/>
      <c r="AE38" s="188"/>
      <c r="AF38" s="188"/>
      <c r="AG38" s="188"/>
      <c r="AH38" s="188"/>
      <c r="AI38" s="188"/>
      <c r="AJ38" s="188"/>
      <c r="AK38" s="188"/>
      <c r="AL38" s="196"/>
      <c r="AM38" s="188"/>
      <c r="AN38" s="188"/>
      <c r="AO38" s="197"/>
      <c r="AP38" s="198"/>
      <c r="AQ38" s="198"/>
      <c r="AR38" s="198"/>
      <c r="AS38" s="198"/>
      <c r="AT38" s="198"/>
      <c r="AU38" s="198"/>
      <c r="AV38" s="199"/>
      <c r="AW38" s="356"/>
      <c r="AX38" s="356"/>
      <c r="AY38" s="356"/>
      <c r="AZ38" s="199" t="s">
        <v>71</v>
      </c>
      <c r="BA38" s="200"/>
    </row>
    <row r="39" spans="1:53" ht="30" hidden="1" customHeight="1">
      <c r="A39" s="186">
        <f t="shared" si="17"/>
        <v>33</v>
      </c>
      <c r="B39" s="187" t="s">
        <v>298</v>
      </c>
      <c r="C39" s="187"/>
      <c r="D39" s="187" t="s">
        <v>288</v>
      </c>
      <c r="E39" s="188" t="s">
        <v>289</v>
      </c>
      <c r="F39" s="188"/>
      <c r="G39" s="188" t="s">
        <v>68</v>
      </c>
      <c r="H39" s="187"/>
      <c r="I39" s="187"/>
      <c r="J39" s="188"/>
      <c r="K39" s="188"/>
      <c r="L39" s="188"/>
      <c r="M39" s="189" t="s">
        <v>297</v>
      </c>
      <c r="N39" s="190" t="s">
        <v>100</v>
      </c>
      <c r="O39" s="191"/>
      <c r="P39" s="192"/>
      <c r="Q39" s="190"/>
      <c r="R39" s="193"/>
      <c r="S39" s="193"/>
      <c r="T39" s="194"/>
      <c r="U39" s="194"/>
      <c r="V39" s="194"/>
      <c r="W39" s="189"/>
      <c r="X39" s="195"/>
      <c r="Y39" s="188"/>
      <c r="Z39" s="188"/>
      <c r="AA39" s="188"/>
      <c r="AB39" s="196"/>
      <c r="AC39" s="188"/>
      <c r="AD39" s="188"/>
      <c r="AE39" s="188"/>
      <c r="AF39" s="188"/>
      <c r="AG39" s="188"/>
      <c r="AH39" s="188"/>
      <c r="AI39" s="188"/>
      <c r="AJ39" s="188"/>
      <c r="AK39" s="188"/>
      <c r="AL39" s="196"/>
      <c r="AM39" s="188"/>
      <c r="AN39" s="188"/>
      <c r="AO39" s="201"/>
      <c r="AP39" s="199"/>
      <c r="AQ39" s="199"/>
      <c r="AR39" s="199"/>
      <c r="AS39" s="199"/>
      <c r="AT39" s="199"/>
      <c r="AU39" s="199"/>
      <c r="AV39" s="198"/>
      <c r="AW39" s="198"/>
      <c r="AX39" s="198"/>
      <c r="AY39" s="348"/>
      <c r="AZ39" s="198"/>
      <c r="BA39" s="200"/>
    </row>
    <row r="40" spans="1:53" ht="30" customHeight="1">
      <c r="A40" s="55">
        <f>A39+1</f>
        <v>34</v>
      </c>
      <c r="B40" s="73" t="s">
        <v>299</v>
      </c>
      <c r="C40" s="73" t="s">
        <v>300</v>
      </c>
      <c r="D40" s="73" t="s">
        <v>301</v>
      </c>
      <c r="E40" s="74" t="s">
        <v>302</v>
      </c>
      <c r="F40" s="74" t="s">
        <v>302</v>
      </c>
      <c r="G40" s="74" t="s">
        <v>86</v>
      </c>
      <c r="H40" s="72" t="s">
        <v>76</v>
      </c>
      <c r="I40" s="73"/>
      <c r="J40" s="107" t="s">
        <v>303</v>
      </c>
      <c r="K40" s="74" t="s">
        <v>6</v>
      </c>
      <c r="L40" s="74" t="s">
        <v>13</v>
      </c>
      <c r="M40" s="60" t="s">
        <v>4</v>
      </c>
      <c r="N40" s="202" t="s">
        <v>89</v>
      </c>
      <c r="O40" s="365"/>
      <c r="P40" s="380" t="s">
        <v>79</v>
      </c>
      <c r="Q40" s="367" t="s">
        <v>78</v>
      </c>
      <c r="R40" s="86">
        <v>43814</v>
      </c>
      <c r="S40" s="86">
        <v>43817</v>
      </c>
      <c r="T40" s="77" t="s">
        <v>4</v>
      </c>
      <c r="U40" s="77" t="s">
        <v>4</v>
      </c>
      <c r="V40" s="77" t="s">
        <v>4</v>
      </c>
      <c r="W40" s="63" t="str">
        <f>M40</f>
        <v>Yes</v>
      </c>
      <c r="X40" s="74" t="s">
        <v>304</v>
      </c>
      <c r="Y40" s="68" t="s">
        <v>22</v>
      </c>
      <c r="Z40" s="161">
        <v>43811</v>
      </c>
      <c r="AA40" s="117">
        <v>0.49305555555555558</v>
      </c>
      <c r="AB40" s="116">
        <v>43812</v>
      </c>
      <c r="AC40" s="117">
        <v>0.26041666666666669</v>
      </c>
      <c r="AD40" s="116"/>
      <c r="AE40" s="116">
        <v>43813</v>
      </c>
      <c r="AF40" s="117">
        <v>0.35416666666666669</v>
      </c>
      <c r="AG40" s="117">
        <v>0.4201388888888889</v>
      </c>
      <c r="AH40" s="78" t="s">
        <v>213</v>
      </c>
      <c r="AI40" s="116">
        <v>43817</v>
      </c>
      <c r="AJ40" s="117">
        <v>0.40625</v>
      </c>
      <c r="AK40" s="203"/>
      <c r="AL40" s="162">
        <v>43817</v>
      </c>
      <c r="AM40" s="117">
        <v>0.55555555555555558</v>
      </c>
      <c r="AN40" s="78" t="s">
        <v>305</v>
      </c>
      <c r="AO40" s="55" t="s">
        <v>306</v>
      </c>
      <c r="AP40" s="81" t="s">
        <v>307</v>
      </c>
      <c r="AQ40" s="81" t="s">
        <v>307</v>
      </c>
      <c r="AR40" s="81" t="s">
        <v>307</v>
      </c>
      <c r="AS40" s="81" t="s">
        <v>307</v>
      </c>
      <c r="AT40" s="81" t="s">
        <v>307</v>
      </c>
      <c r="AU40" s="81" t="s">
        <v>307</v>
      </c>
      <c r="AV40" s="95">
        <v>32606</v>
      </c>
      <c r="AW40" s="381">
        <v>2</v>
      </c>
      <c r="AX40" s="381">
        <v>6</v>
      </c>
      <c r="AY40" s="359"/>
      <c r="AZ40" s="343" t="s">
        <v>71</v>
      </c>
      <c r="BA40" s="83"/>
    </row>
    <row r="41" spans="1:53" ht="30" hidden="1" customHeight="1">
      <c r="A41" s="74">
        <f>A40+1</f>
        <v>35</v>
      </c>
      <c r="B41" s="73" t="s">
        <v>308</v>
      </c>
      <c r="C41" s="73"/>
      <c r="D41" s="73" t="s">
        <v>301</v>
      </c>
      <c r="E41" s="74" t="s">
        <v>302</v>
      </c>
      <c r="F41" s="74"/>
      <c r="G41" s="74" t="s">
        <v>86</v>
      </c>
      <c r="H41" s="73"/>
      <c r="I41" s="73"/>
      <c r="J41" s="107" t="s">
        <v>309</v>
      </c>
      <c r="K41" s="74" t="s">
        <v>6</v>
      </c>
      <c r="L41" s="74" t="s">
        <v>6</v>
      </c>
      <c r="M41" s="78" t="s">
        <v>15</v>
      </c>
      <c r="N41" s="62" t="s">
        <v>89</v>
      </c>
      <c r="O41" s="63"/>
      <c r="P41" s="371"/>
      <c r="Q41" s="62"/>
      <c r="R41" s="62"/>
      <c r="S41" s="62"/>
      <c r="T41" s="62"/>
      <c r="U41" s="62"/>
      <c r="V41" s="62"/>
      <c r="W41" s="62"/>
      <c r="X41" s="177"/>
      <c r="Y41" s="74"/>
      <c r="Z41" s="74"/>
      <c r="AA41" s="74"/>
      <c r="AB41" s="177"/>
      <c r="AC41" s="74"/>
      <c r="AD41" s="74"/>
      <c r="AE41" s="74"/>
      <c r="AF41" s="74"/>
      <c r="AG41" s="74"/>
      <c r="AH41" s="74"/>
      <c r="AI41" s="74"/>
      <c r="AJ41" s="74"/>
      <c r="AK41" s="74"/>
      <c r="AL41" s="177"/>
      <c r="AM41" s="74"/>
      <c r="AN41" s="74"/>
      <c r="AO41" s="177"/>
      <c r="AP41" s="178"/>
      <c r="AQ41" s="178"/>
      <c r="AR41" s="178"/>
      <c r="AS41" s="178"/>
      <c r="AT41" s="178"/>
      <c r="AU41" s="178"/>
      <c r="AV41" s="167"/>
      <c r="AW41" s="355"/>
      <c r="AX41" s="355"/>
      <c r="AY41" s="354"/>
      <c r="AZ41" s="167"/>
      <c r="BA41" s="83"/>
    </row>
    <row r="42" spans="1:53" ht="30" customHeight="1">
      <c r="A42" s="55">
        <f t="shared" ref="A42:A50" si="18">A41+1</f>
        <v>36</v>
      </c>
      <c r="B42" s="73" t="s">
        <v>310</v>
      </c>
      <c r="C42" s="204" t="s">
        <v>311</v>
      </c>
      <c r="D42" s="70" t="s">
        <v>312</v>
      </c>
      <c r="E42" s="74" t="s">
        <v>302</v>
      </c>
      <c r="F42" s="74" t="s">
        <v>302</v>
      </c>
      <c r="G42" s="74" t="s">
        <v>86</v>
      </c>
      <c r="H42" s="72" t="s">
        <v>98</v>
      </c>
      <c r="I42" s="73" t="s">
        <v>146</v>
      </c>
      <c r="J42" s="107" t="s">
        <v>313</v>
      </c>
      <c r="K42" s="74" t="s">
        <v>6</v>
      </c>
      <c r="L42" s="74" t="s">
        <v>13</v>
      </c>
      <c r="M42" s="60" t="s">
        <v>4</v>
      </c>
      <c r="N42" s="84" t="s">
        <v>78</v>
      </c>
      <c r="O42" s="365">
        <v>50000</v>
      </c>
      <c r="P42" s="380" t="s">
        <v>79</v>
      </c>
      <c r="Q42" s="367" t="s">
        <v>78</v>
      </c>
      <c r="R42" s="86">
        <v>43814</v>
      </c>
      <c r="S42" s="86">
        <v>43817</v>
      </c>
      <c r="T42" s="77" t="s">
        <v>4</v>
      </c>
      <c r="U42" s="77" t="s">
        <v>4</v>
      </c>
      <c r="V42" s="77" t="s">
        <v>4</v>
      </c>
      <c r="W42" s="63" t="str">
        <f t="shared" ref="W42:W50" si="19">M42</f>
        <v>Yes</v>
      </c>
      <c r="X42" s="72" t="s">
        <v>314</v>
      </c>
      <c r="Y42" s="68" t="s">
        <v>22</v>
      </c>
      <c r="Z42" s="91">
        <v>43812</v>
      </c>
      <c r="AA42" s="113">
        <v>0.70138888888888884</v>
      </c>
      <c r="AB42" s="91">
        <v>43813</v>
      </c>
      <c r="AC42" s="113">
        <v>0.30902777777777779</v>
      </c>
      <c r="AD42" s="72" t="s">
        <v>315</v>
      </c>
      <c r="AE42" s="91">
        <v>43813</v>
      </c>
      <c r="AF42" s="113">
        <v>0.58333333333333337</v>
      </c>
      <c r="AG42" s="113">
        <v>0.64583333333333337</v>
      </c>
      <c r="AH42" s="72" t="s">
        <v>127</v>
      </c>
      <c r="AI42" s="91">
        <v>43817</v>
      </c>
      <c r="AJ42" s="113">
        <v>0.68055555555555558</v>
      </c>
      <c r="AK42" s="72" t="s">
        <v>93</v>
      </c>
      <c r="AL42" s="175">
        <v>43817</v>
      </c>
      <c r="AM42" s="113">
        <v>0.96180555555555558</v>
      </c>
      <c r="AN42" s="72" t="s">
        <v>316</v>
      </c>
      <c r="AO42" s="55" t="s">
        <v>216</v>
      </c>
      <c r="AP42" s="81" t="s">
        <v>217</v>
      </c>
      <c r="AQ42" s="81" t="s">
        <v>217</v>
      </c>
      <c r="AR42" s="81" t="s">
        <v>217</v>
      </c>
      <c r="AS42" s="81" t="s">
        <v>217</v>
      </c>
      <c r="AT42" s="81" t="s">
        <v>217</v>
      </c>
      <c r="AU42" s="81" t="s">
        <v>217</v>
      </c>
      <c r="AV42" s="95">
        <v>31466</v>
      </c>
      <c r="AW42" s="381">
        <v>4</v>
      </c>
      <c r="AX42" s="381">
        <v>8</v>
      </c>
      <c r="AY42" s="359"/>
      <c r="AZ42" s="343" t="s">
        <v>71</v>
      </c>
      <c r="BA42" s="72" t="s">
        <v>4</v>
      </c>
    </row>
    <row r="43" spans="1:53" ht="30" customHeight="1">
      <c r="A43" s="55">
        <f t="shared" si="18"/>
        <v>37</v>
      </c>
      <c r="B43" s="73" t="s">
        <v>317</v>
      </c>
      <c r="C43" s="70" t="s">
        <v>318</v>
      </c>
      <c r="D43" s="70" t="s">
        <v>319</v>
      </c>
      <c r="E43" s="74" t="s">
        <v>302</v>
      </c>
      <c r="F43" s="74" t="s">
        <v>302</v>
      </c>
      <c r="G43" s="74" t="s">
        <v>107</v>
      </c>
      <c r="H43" s="72" t="s">
        <v>76</v>
      </c>
      <c r="I43" s="73"/>
      <c r="J43" s="107" t="s">
        <v>320</v>
      </c>
      <c r="K43" s="74" t="s">
        <v>6</v>
      </c>
      <c r="L43" s="74" t="s">
        <v>6</v>
      </c>
      <c r="M43" s="60" t="s">
        <v>4</v>
      </c>
      <c r="N43" s="60" t="s">
        <v>89</v>
      </c>
      <c r="O43" s="77"/>
      <c r="P43" s="380" t="s">
        <v>79</v>
      </c>
      <c r="Q43" s="370" t="s">
        <v>78</v>
      </c>
      <c r="R43" s="86">
        <v>43814</v>
      </c>
      <c r="S43" s="86">
        <v>43817</v>
      </c>
      <c r="T43" s="77" t="s">
        <v>4</v>
      </c>
      <c r="U43" s="77" t="s">
        <v>4</v>
      </c>
      <c r="V43" s="77" t="s">
        <v>4</v>
      </c>
      <c r="W43" s="63" t="str">
        <f t="shared" si="19"/>
        <v>Yes</v>
      </c>
      <c r="X43" s="206" t="s">
        <v>321</v>
      </c>
      <c r="Y43" s="72" t="s">
        <v>22</v>
      </c>
      <c r="Z43" s="91">
        <v>43813</v>
      </c>
      <c r="AA43" s="207">
        <v>7.6388888888888895E-2</v>
      </c>
      <c r="AB43" s="116">
        <v>43813</v>
      </c>
      <c r="AC43" s="207">
        <v>0.63194444444444442</v>
      </c>
      <c r="AD43" s="208" t="s">
        <v>322</v>
      </c>
      <c r="AE43" s="91">
        <v>43813</v>
      </c>
      <c r="AF43" s="117">
        <v>0.76736111111111116</v>
      </c>
      <c r="AG43" s="72">
        <v>19.55</v>
      </c>
      <c r="AH43" s="208" t="s">
        <v>323</v>
      </c>
      <c r="AI43" s="116">
        <v>43817</v>
      </c>
      <c r="AJ43" s="117">
        <v>0.86458333333333337</v>
      </c>
      <c r="AK43" s="78" t="s">
        <v>270</v>
      </c>
      <c r="AL43" s="116">
        <v>43817</v>
      </c>
      <c r="AM43" s="117">
        <v>0.97916666666666663</v>
      </c>
      <c r="AN43" s="78" t="s">
        <v>94</v>
      </c>
      <c r="AO43" s="68" t="s">
        <v>81</v>
      </c>
      <c r="AP43" s="72" t="s">
        <v>15</v>
      </c>
      <c r="AQ43" s="81" t="s">
        <v>4</v>
      </c>
      <c r="AR43" s="81" t="s">
        <v>4</v>
      </c>
      <c r="AS43" s="81" t="s">
        <v>4</v>
      </c>
      <c r="AT43" s="81" t="s">
        <v>4</v>
      </c>
      <c r="AU43" s="72" t="s">
        <v>4</v>
      </c>
      <c r="AV43" s="95">
        <v>24463</v>
      </c>
      <c r="AW43" s="381">
        <v>1</v>
      </c>
      <c r="AX43" s="381">
        <v>2</v>
      </c>
      <c r="AY43" s="359"/>
      <c r="AZ43" s="277" t="s">
        <v>71</v>
      </c>
      <c r="BA43" s="83"/>
    </row>
    <row r="44" spans="1:53" ht="15.75" customHeight="1">
      <c r="A44" s="55">
        <f t="shared" si="18"/>
        <v>38</v>
      </c>
      <c r="B44" s="120" t="s">
        <v>324</v>
      </c>
      <c r="C44" s="120" t="s">
        <v>325</v>
      </c>
      <c r="D44" s="71" t="s">
        <v>326</v>
      </c>
      <c r="E44" s="74" t="s">
        <v>327</v>
      </c>
      <c r="F44" s="74" t="s">
        <v>327</v>
      </c>
      <c r="G44" s="74" t="s">
        <v>156</v>
      </c>
      <c r="H44" s="72" t="s">
        <v>98</v>
      </c>
      <c r="I44" s="73" t="s">
        <v>290</v>
      </c>
      <c r="J44" s="209" t="s">
        <v>328</v>
      </c>
      <c r="K44" s="74"/>
      <c r="L44" s="74"/>
      <c r="M44" s="75" t="s">
        <v>4</v>
      </c>
      <c r="N44" s="75" t="s">
        <v>100</v>
      </c>
      <c r="O44" s="77">
        <v>10000</v>
      </c>
      <c r="P44" s="380" t="s">
        <v>79</v>
      </c>
      <c r="Q44" s="370" t="s">
        <v>100</v>
      </c>
      <c r="R44" s="116">
        <v>43814</v>
      </c>
      <c r="S44" s="116">
        <v>43816</v>
      </c>
      <c r="T44" s="77" t="s">
        <v>101</v>
      </c>
      <c r="U44" s="77" t="s">
        <v>101</v>
      </c>
      <c r="V44" s="77" t="s">
        <v>329</v>
      </c>
      <c r="W44" s="63" t="str">
        <f t="shared" si="19"/>
        <v>Yes</v>
      </c>
      <c r="X44" s="72" t="s">
        <v>159</v>
      </c>
      <c r="Y44" s="72" t="s">
        <v>22</v>
      </c>
      <c r="Z44" s="72" t="s">
        <v>138</v>
      </c>
      <c r="AA44" s="72" t="s">
        <v>138</v>
      </c>
      <c r="AB44" s="72" t="s">
        <v>138</v>
      </c>
      <c r="AC44" s="72" t="s">
        <v>138</v>
      </c>
      <c r="AD44" s="72" t="s">
        <v>138</v>
      </c>
      <c r="AE44" s="91">
        <v>43813</v>
      </c>
      <c r="AF44" s="113">
        <v>0.79861111111111116</v>
      </c>
      <c r="AG44" s="113">
        <v>0.85763888888888884</v>
      </c>
      <c r="AH44" s="72" t="s">
        <v>330</v>
      </c>
      <c r="AI44" s="91">
        <v>43816</v>
      </c>
      <c r="AJ44" s="113">
        <v>0.87847222222222221</v>
      </c>
      <c r="AK44" s="72" t="s">
        <v>168</v>
      </c>
      <c r="AL44" s="72" t="s">
        <v>138</v>
      </c>
      <c r="AM44" s="72" t="s">
        <v>138</v>
      </c>
      <c r="AN44" s="72" t="s">
        <v>138</v>
      </c>
      <c r="AO44" s="68" t="s">
        <v>81</v>
      </c>
      <c r="AP44" s="72" t="s">
        <v>15</v>
      </c>
      <c r="AQ44" s="81" t="s">
        <v>4</v>
      </c>
      <c r="AR44" s="81" t="s">
        <v>4</v>
      </c>
      <c r="AS44" s="81" t="s">
        <v>331</v>
      </c>
      <c r="AT44" s="81" t="s">
        <v>4</v>
      </c>
      <c r="AU44" s="81" t="s">
        <v>4</v>
      </c>
      <c r="AV44" s="95">
        <v>29570</v>
      </c>
      <c r="AW44" s="381">
        <v>1</v>
      </c>
      <c r="AX44" s="381">
        <v>3</v>
      </c>
      <c r="AY44" s="359"/>
      <c r="AZ44" s="347"/>
      <c r="BA44" s="83"/>
    </row>
    <row r="45" spans="1:53" ht="63.75">
      <c r="A45" s="55">
        <f t="shared" si="18"/>
        <v>39</v>
      </c>
      <c r="B45" s="71" t="s">
        <v>332</v>
      </c>
      <c r="C45" s="71" t="s">
        <v>333</v>
      </c>
      <c r="D45" s="71" t="s">
        <v>334</v>
      </c>
      <c r="E45" s="74" t="s">
        <v>327</v>
      </c>
      <c r="F45" s="74" t="s">
        <v>327</v>
      </c>
      <c r="G45" s="72" t="s">
        <v>335</v>
      </c>
      <c r="H45" s="72" t="s">
        <v>76</v>
      </c>
      <c r="I45" s="73"/>
      <c r="J45" s="210" t="s">
        <v>336</v>
      </c>
      <c r="K45" s="74"/>
      <c r="L45" s="74"/>
      <c r="M45" s="60" t="s">
        <v>4</v>
      </c>
      <c r="N45" s="85" t="s">
        <v>89</v>
      </c>
      <c r="O45" s="77"/>
      <c r="P45" s="380" t="s">
        <v>79</v>
      </c>
      <c r="Q45" s="367" t="s">
        <v>78</v>
      </c>
      <c r="R45" s="86">
        <v>43814</v>
      </c>
      <c r="S45" s="86">
        <v>43816</v>
      </c>
      <c r="T45" s="77" t="s">
        <v>4</v>
      </c>
      <c r="U45" s="77" t="s">
        <v>4</v>
      </c>
      <c r="V45" s="77" t="s">
        <v>337</v>
      </c>
      <c r="W45" s="63" t="str">
        <f t="shared" si="19"/>
        <v>Yes</v>
      </c>
      <c r="X45" s="72" t="s">
        <v>338</v>
      </c>
      <c r="Y45" s="72" t="s">
        <v>22</v>
      </c>
      <c r="Z45" s="91">
        <v>43812</v>
      </c>
      <c r="AA45" s="113">
        <v>0.85069444444444442</v>
      </c>
      <c r="AB45" s="91">
        <v>43812</v>
      </c>
      <c r="AC45" s="113">
        <v>0.94097222222222221</v>
      </c>
      <c r="AD45" s="72" t="s">
        <v>339</v>
      </c>
      <c r="AE45" s="91">
        <v>43813</v>
      </c>
      <c r="AF45" s="113">
        <v>0.58333333333333337</v>
      </c>
      <c r="AG45" s="92">
        <v>0.64583333333333337</v>
      </c>
      <c r="AH45" s="72" t="s">
        <v>127</v>
      </c>
      <c r="AI45" s="91">
        <v>43816</v>
      </c>
      <c r="AJ45" s="113">
        <v>0.86458333333333337</v>
      </c>
      <c r="AK45" s="72" t="s">
        <v>270</v>
      </c>
      <c r="AL45" s="91">
        <v>43817</v>
      </c>
      <c r="AM45" s="113">
        <v>0.34375</v>
      </c>
      <c r="AN45" s="72" t="s">
        <v>340</v>
      </c>
      <c r="AO45" s="68" t="s">
        <v>81</v>
      </c>
      <c r="AP45" s="81" t="s">
        <v>4</v>
      </c>
      <c r="AQ45" s="81" t="s">
        <v>4</v>
      </c>
      <c r="AR45" s="81" t="s">
        <v>4</v>
      </c>
      <c r="AS45" s="81" t="s">
        <v>4</v>
      </c>
      <c r="AT45" s="81" t="s">
        <v>4</v>
      </c>
      <c r="AU45" s="81" t="s">
        <v>4</v>
      </c>
      <c r="AV45" s="95">
        <v>25033</v>
      </c>
      <c r="AW45" s="381">
        <v>1</v>
      </c>
      <c r="AX45" s="381">
        <v>2</v>
      </c>
      <c r="AY45" s="359"/>
      <c r="AZ45" s="343" t="s">
        <v>71</v>
      </c>
      <c r="BA45" s="71" t="s">
        <v>341</v>
      </c>
    </row>
    <row r="46" spans="1:53" ht="30" customHeight="1">
      <c r="A46" s="55">
        <f t="shared" si="18"/>
        <v>40</v>
      </c>
      <c r="B46" s="73" t="s">
        <v>342</v>
      </c>
      <c r="C46" s="71" t="s">
        <v>343</v>
      </c>
      <c r="D46" s="71" t="s">
        <v>344</v>
      </c>
      <c r="E46" s="74" t="s">
        <v>327</v>
      </c>
      <c r="F46" s="74" t="s">
        <v>327</v>
      </c>
      <c r="G46" s="74" t="s">
        <v>68</v>
      </c>
      <c r="H46" s="72" t="s">
        <v>98</v>
      </c>
      <c r="I46" s="73" t="s">
        <v>345</v>
      </c>
      <c r="J46" s="211" t="s">
        <v>346</v>
      </c>
      <c r="K46" s="74" t="s">
        <v>6</v>
      </c>
      <c r="L46" s="74" t="s">
        <v>13</v>
      </c>
      <c r="M46" s="60" t="s">
        <v>4</v>
      </c>
      <c r="N46" s="84" t="s">
        <v>78</v>
      </c>
      <c r="O46" s="77">
        <v>28000</v>
      </c>
      <c r="P46" s="380" t="s">
        <v>79</v>
      </c>
      <c r="Q46" s="367" t="s">
        <v>78</v>
      </c>
      <c r="R46" s="86">
        <v>43814</v>
      </c>
      <c r="S46" s="86">
        <v>43817</v>
      </c>
      <c r="T46" s="77" t="s">
        <v>4</v>
      </c>
      <c r="U46" s="77" t="s">
        <v>4</v>
      </c>
      <c r="V46" s="77" t="s">
        <v>4</v>
      </c>
      <c r="W46" s="63" t="str">
        <f t="shared" si="19"/>
        <v>Yes</v>
      </c>
      <c r="X46" s="74" t="s">
        <v>80</v>
      </c>
      <c r="Y46" s="72" t="s">
        <v>22</v>
      </c>
      <c r="Z46" s="212">
        <v>43811</v>
      </c>
      <c r="AA46" s="113">
        <v>0.46527777777777779</v>
      </c>
      <c r="AB46" s="91">
        <v>43813</v>
      </c>
      <c r="AC46" s="113">
        <v>0.69444444444444442</v>
      </c>
      <c r="AD46" s="72" t="s">
        <v>347</v>
      </c>
      <c r="AE46" s="91">
        <v>43813</v>
      </c>
      <c r="AF46" s="113">
        <v>0.79861111111111116</v>
      </c>
      <c r="AG46" s="113">
        <v>0.85763888888888884</v>
      </c>
      <c r="AH46" s="72" t="s">
        <v>189</v>
      </c>
      <c r="AI46" s="55" t="s">
        <v>195</v>
      </c>
      <c r="AJ46" s="55" t="s">
        <v>195</v>
      </c>
      <c r="AK46" s="55" t="s">
        <v>195</v>
      </c>
      <c r="AL46" s="55" t="s">
        <v>195</v>
      </c>
      <c r="AM46" s="55" t="s">
        <v>195</v>
      </c>
      <c r="AN46" s="55" t="s">
        <v>195</v>
      </c>
      <c r="AO46" s="55" t="s">
        <v>216</v>
      </c>
      <c r="AP46" s="81" t="s">
        <v>337</v>
      </c>
      <c r="AQ46" s="81" t="s">
        <v>217</v>
      </c>
      <c r="AR46" s="81" t="s">
        <v>217</v>
      </c>
      <c r="AS46" s="81" t="s">
        <v>217</v>
      </c>
      <c r="AT46" s="81" t="s">
        <v>217</v>
      </c>
      <c r="AU46" s="81" t="s">
        <v>217</v>
      </c>
      <c r="AV46" s="95">
        <v>26529</v>
      </c>
      <c r="AW46" s="381">
        <v>2</v>
      </c>
      <c r="AX46" s="381">
        <v>6</v>
      </c>
      <c r="AY46" s="359"/>
      <c r="AZ46" s="343" t="s">
        <v>71</v>
      </c>
      <c r="BA46" s="83" t="s">
        <v>348</v>
      </c>
    </row>
    <row r="47" spans="1:53" ht="30" customHeight="1">
      <c r="A47" s="55">
        <f t="shared" si="18"/>
        <v>41</v>
      </c>
      <c r="B47" s="73" t="s">
        <v>349</v>
      </c>
      <c r="C47" s="73" t="s">
        <v>350</v>
      </c>
      <c r="D47" s="73" t="s">
        <v>351</v>
      </c>
      <c r="E47" s="213" t="s">
        <v>327</v>
      </c>
      <c r="F47" s="213" t="s">
        <v>327</v>
      </c>
      <c r="G47" s="74" t="s">
        <v>107</v>
      </c>
      <c r="H47" s="72" t="s">
        <v>76</v>
      </c>
      <c r="I47" s="73" t="s">
        <v>352</v>
      </c>
      <c r="J47" s="211" t="s">
        <v>353</v>
      </c>
      <c r="K47" s="74" t="s">
        <v>6</v>
      </c>
      <c r="L47" s="74" t="s">
        <v>13</v>
      </c>
      <c r="M47" s="60" t="s">
        <v>4</v>
      </c>
      <c r="N47" s="84" t="s">
        <v>89</v>
      </c>
      <c r="O47" s="77"/>
      <c r="P47" s="380" t="s">
        <v>79</v>
      </c>
      <c r="Q47" s="367" t="s">
        <v>78</v>
      </c>
      <c r="R47" s="86">
        <v>43814</v>
      </c>
      <c r="S47" s="86">
        <v>43817</v>
      </c>
      <c r="T47" s="77" t="s">
        <v>4</v>
      </c>
      <c r="U47" s="77" t="s">
        <v>4</v>
      </c>
      <c r="V47" s="77" t="s">
        <v>4</v>
      </c>
      <c r="W47" s="63" t="str">
        <f t="shared" si="19"/>
        <v>Yes</v>
      </c>
      <c r="X47" s="74" t="s">
        <v>229</v>
      </c>
      <c r="Y47" s="72" t="s">
        <v>22</v>
      </c>
      <c r="Z47" s="214">
        <v>43808</v>
      </c>
      <c r="AA47" s="88">
        <v>0.91666666666666663</v>
      </c>
      <c r="AB47" s="215"/>
      <c r="AC47" s="216"/>
      <c r="AD47" s="90" t="s">
        <v>230</v>
      </c>
      <c r="AE47" s="152">
        <v>43813</v>
      </c>
      <c r="AF47" s="92">
        <v>0.27083333333333331</v>
      </c>
      <c r="AG47" s="92">
        <v>0.3298611111111111</v>
      </c>
      <c r="AH47" s="217"/>
      <c r="AI47" s="152">
        <v>43817</v>
      </c>
      <c r="AJ47" s="92">
        <v>0.82986111111111116</v>
      </c>
      <c r="AK47" s="92">
        <v>0.88888888888888884</v>
      </c>
      <c r="AL47" s="153">
        <v>43821</v>
      </c>
      <c r="AM47" s="92">
        <v>0.99305555555555558</v>
      </c>
      <c r="AN47" s="93" t="s">
        <v>231</v>
      </c>
      <c r="AO47" s="55" t="s">
        <v>81</v>
      </c>
      <c r="AP47" s="81" t="s">
        <v>4</v>
      </c>
      <c r="AQ47" s="81" t="s">
        <v>4</v>
      </c>
      <c r="AR47" s="81" t="s">
        <v>4</v>
      </c>
      <c r="AS47" s="81" t="s">
        <v>4</v>
      </c>
      <c r="AT47" s="81" t="s">
        <v>4</v>
      </c>
      <c r="AU47" s="81" t="s">
        <v>4</v>
      </c>
      <c r="AV47" s="95">
        <v>26611</v>
      </c>
      <c r="AW47" s="381">
        <v>3</v>
      </c>
      <c r="AX47" s="381">
        <v>7</v>
      </c>
      <c r="AY47" s="359"/>
      <c r="AZ47" s="343" t="s">
        <v>71</v>
      </c>
      <c r="BA47" s="83"/>
    </row>
    <row r="48" spans="1:53" ht="30" customHeight="1">
      <c r="A48" s="55">
        <f t="shared" si="18"/>
        <v>42</v>
      </c>
      <c r="B48" s="73" t="s">
        <v>354</v>
      </c>
      <c r="C48" s="73" t="s">
        <v>355</v>
      </c>
      <c r="D48" s="71" t="s">
        <v>356</v>
      </c>
      <c r="E48" s="74" t="s">
        <v>327</v>
      </c>
      <c r="F48" s="74" t="s">
        <v>327</v>
      </c>
      <c r="G48" s="68" t="s">
        <v>181</v>
      </c>
      <c r="H48" s="72" t="s">
        <v>76</v>
      </c>
      <c r="I48" s="73"/>
      <c r="J48" s="74" t="s">
        <v>357</v>
      </c>
      <c r="K48" s="74" t="s">
        <v>6</v>
      </c>
      <c r="L48" s="74" t="s">
        <v>6</v>
      </c>
      <c r="M48" s="60" t="s">
        <v>4</v>
      </c>
      <c r="N48" s="84" t="s">
        <v>78</v>
      </c>
      <c r="O48" s="77">
        <v>6000</v>
      </c>
      <c r="P48" s="380" t="s">
        <v>79</v>
      </c>
      <c r="Q48" s="367" t="s">
        <v>78</v>
      </c>
      <c r="R48" s="86">
        <v>43814</v>
      </c>
      <c r="S48" s="86">
        <v>43817</v>
      </c>
      <c r="T48" s="77" t="s">
        <v>4</v>
      </c>
      <c r="U48" s="77" t="s">
        <v>4</v>
      </c>
      <c r="V48" s="77" t="s">
        <v>4</v>
      </c>
      <c r="W48" s="63" t="str">
        <f t="shared" si="19"/>
        <v>Yes</v>
      </c>
      <c r="X48" s="74" t="s">
        <v>358</v>
      </c>
      <c r="Y48" s="72" t="s">
        <v>22</v>
      </c>
      <c r="Z48" s="91">
        <v>43813</v>
      </c>
      <c r="AA48" s="113">
        <v>0.55902777777777779</v>
      </c>
      <c r="AB48" s="91">
        <v>43813</v>
      </c>
      <c r="AC48" s="113">
        <v>0.60416666666666663</v>
      </c>
      <c r="AD48" s="72" t="s">
        <v>359</v>
      </c>
      <c r="AE48" s="91">
        <v>43813</v>
      </c>
      <c r="AF48" s="113">
        <v>0.79861111111111116</v>
      </c>
      <c r="AG48" s="113">
        <v>0.85763888888888884</v>
      </c>
      <c r="AH48" s="72" t="s">
        <v>189</v>
      </c>
      <c r="AI48" s="86">
        <v>43817</v>
      </c>
      <c r="AJ48" s="113">
        <v>0.53472222222222221</v>
      </c>
      <c r="AK48" s="72" t="s">
        <v>360</v>
      </c>
      <c r="AL48" s="68" t="s">
        <v>138</v>
      </c>
      <c r="AM48" s="68" t="s">
        <v>138</v>
      </c>
      <c r="AN48" s="68" t="s">
        <v>138</v>
      </c>
      <c r="AO48" s="55" t="s">
        <v>81</v>
      </c>
      <c r="AP48" s="81" t="s">
        <v>15</v>
      </c>
      <c r="AQ48" s="81" t="s">
        <v>4</v>
      </c>
      <c r="AR48" s="81" t="s">
        <v>4</v>
      </c>
      <c r="AS48" s="81" t="s">
        <v>4</v>
      </c>
      <c r="AT48" s="81" t="s">
        <v>4</v>
      </c>
      <c r="AU48" s="81" t="s">
        <v>4</v>
      </c>
      <c r="AV48" s="82"/>
      <c r="AW48" s="381">
        <v>1</v>
      </c>
      <c r="AX48" s="381">
        <v>3</v>
      </c>
      <c r="AY48" s="359"/>
      <c r="AZ48" s="343"/>
      <c r="BA48" s="72" t="s">
        <v>4</v>
      </c>
    </row>
    <row r="49" spans="1:53" ht="30" customHeight="1">
      <c r="A49" s="55">
        <f t="shared" si="18"/>
        <v>43</v>
      </c>
      <c r="B49" s="73" t="s">
        <v>361</v>
      </c>
      <c r="C49" s="70" t="s">
        <v>362</v>
      </c>
      <c r="D49" s="71" t="s">
        <v>356</v>
      </c>
      <c r="E49" s="74" t="s">
        <v>327</v>
      </c>
      <c r="F49" s="74" t="s">
        <v>327</v>
      </c>
      <c r="G49" s="68" t="s">
        <v>181</v>
      </c>
      <c r="H49" s="72" t="s">
        <v>98</v>
      </c>
      <c r="I49" s="73" t="s">
        <v>363</v>
      </c>
      <c r="J49" s="74" t="s">
        <v>364</v>
      </c>
      <c r="K49" s="74" t="s">
        <v>6</v>
      </c>
      <c r="L49" s="74" t="s">
        <v>13</v>
      </c>
      <c r="M49" s="60" t="s">
        <v>4</v>
      </c>
      <c r="N49" s="84" t="s">
        <v>78</v>
      </c>
      <c r="O49" s="77">
        <v>6000</v>
      </c>
      <c r="P49" s="380" t="s">
        <v>79</v>
      </c>
      <c r="Q49" s="367" t="s">
        <v>78</v>
      </c>
      <c r="R49" s="86">
        <v>43814</v>
      </c>
      <c r="S49" s="86">
        <v>43817</v>
      </c>
      <c r="T49" s="77" t="s">
        <v>4</v>
      </c>
      <c r="U49" s="77" t="s">
        <v>4</v>
      </c>
      <c r="V49" s="77" t="s">
        <v>4</v>
      </c>
      <c r="W49" s="63" t="str">
        <f t="shared" si="19"/>
        <v>Yes</v>
      </c>
      <c r="X49" s="72" t="s">
        <v>159</v>
      </c>
      <c r="Y49" s="72" t="s">
        <v>22</v>
      </c>
      <c r="Z49" s="212">
        <v>43813</v>
      </c>
      <c r="AA49" s="72" t="s">
        <v>138</v>
      </c>
      <c r="AB49" s="72" t="s">
        <v>138</v>
      </c>
      <c r="AC49" s="72" t="s">
        <v>138</v>
      </c>
      <c r="AD49" s="72" t="s">
        <v>138</v>
      </c>
      <c r="AE49" s="91">
        <v>43813</v>
      </c>
      <c r="AF49" s="113">
        <v>0.58333333333333337</v>
      </c>
      <c r="AG49" s="113">
        <v>0.64583333333333337</v>
      </c>
      <c r="AH49" s="72" t="s">
        <v>127</v>
      </c>
      <c r="AI49" s="86">
        <v>43817</v>
      </c>
      <c r="AJ49" s="113">
        <v>0.53472222222222221</v>
      </c>
      <c r="AK49" s="72" t="s">
        <v>360</v>
      </c>
      <c r="AL49" s="83"/>
      <c r="AM49" s="74"/>
      <c r="AN49" s="74"/>
      <c r="AO49" s="55" t="s">
        <v>81</v>
      </c>
      <c r="AP49" s="81" t="s">
        <v>4</v>
      </c>
      <c r="AQ49" s="81" t="s">
        <v>4</v>
      </c>
      <c r="AR49" s="81" t="s">
        <v>4</v>
      </c>
      <c r="AS49" s="81" t="s">
        <v>4</v>
      </c>
      <c r="AT49" s="81" t="s">
        <v>4</v>
      </c>
      <c r="AU49" s="81" t="s">
        <v>4</v>
      </c>
      <c r="AV49" s="218">
        <v>33179</v>
      </c>
      <c r="AW49" s="381">
        <v>4</v>
      </c>
      <c r="AX49" s="381">
        <v>8</v>
      </c>
      <c r="AY49" s="359"/>
      <c r="AZ49" s="343"/>
      <c r="BA49" s="72" t="s">
        <v>4</v>
      </c>
    </row>
    <row r="50" spans="1:53" ht="30" customHeight="1">
      <c r="A50" s="55">
        <f t="shared" si="18"/>
        <v>44</v>
      </c>
      <c r="B50" s="56" t="s">
        <v>365</v>
      </c>
      <c r="C50" s="219" t="s">
        <v>366</v>
      </c>
      <c r="D50" s="220" t="s">
        <v>367</v>
      </c>
      <c r="E50" s="221" t="s">
        <v>327</v>
      </c>
      <c r="F50" s="129" t="s">
        <v>327</v>
      </c>
      <c r="G50" s="143" t="s">
        <v>181</v>
      </c>
      <c r="H50" s="72" t="s">
        <v>76</v>
      </c>
      <c r="I50" s="220"/>
      <c r="J50" s="143" t="s">
        <v>368</v>
      </c>
      <c r="K50" s="221" t="s">
        <v>6</v>
      </c>
      <c r="L50" s="221" t="s">
        <v>6</v>
      </c>
      <c r="M50" s="131" t="s">
        <v>4</v>
      </c>
      <c r="N50" s="222" t="s">
        <v>78</v>
      </c>
      <c r="O50" s="222">
        <v>12000</v>
      </c>
      <c r="P50" s="380" t="s">
        <v>79</v>
      </c>
      <c r="Q50" s="369" t="s">
        <v>78</v>
      </c>
      <c r="R50" s="134">
        <v>43814</v>
      </c>
      <c r="S50" s="134">
        <v>43817</v>
      </c>
      <c r="T50" s="135" t="s">
        <v>4</v>
      </c>
      <c r="U50" s="135" t="s">
        <v>4</v>
      </c>
      <c r="V50" s="135" t="s">
        <v>4</v>
      </c>
      <c r="W50" s="131" t="str">
        <f t="shared" si="19"/>
        <v>Yes</v>
      </c>
      <c r="X50" s="130" t="s">
        <v>174</v>
      </c>
      <c r="Y50" s="130" t="s">
        <v>22</v>
      </c>
      <c r="Z50" s="91">
        <v>43813</v>
      </c>
      <c r="AA50" s="117">
        <v>0.4375</v>
      </c>
      <c r="AB50" s="91">
        <v>43813</v>
      </c>
      <c r="AC50" s="117">
        <v>0.52083333333333337</v>
      </c>
      <c r="AD50" s="78" t="s">
        <v>183</v>
      </c>
      <c r="AE50" s="116">
        <v>43813</v>
      </c>
      <c r="AF50" s="117">
        <v>0.58333333333333337</v>
      </c>
      <c r="AG50" s="117">
        <v>0.64583333333333337</v>
      </c>
      <c r="AH50" s="72" t="s">
        <v>92</v>
      </c>
      <c r="AI50" s="116">
        <v>43817</v>
      </c>
      <c r="AJ50" s="144">
        <v>0.40625</v>
      </c>
      <c r="AK50" s="143" t="s">
        <v>369</v>
      </c>
      <c r="AL50" s="68" t="s">
        <v>138</v>
      </c>
      <c r="AM50" s="68" t="s">
        <v>138</v>
      </c>
      <c r="AN50" s="68" t="s">
        <v>138</v>
      </c>
      <c r="AO50" s="55" t="s">
        <v>81</v>
      </c>
      <c r="AP50" s="81" t="s">
        <v>4</v>
      </c>
      <c r="AQ50" s="81" t="s">
        <v>4</v>
      </c>
      <c r="AR50" s="81" t="s">
        <v>4</v>
      </c>
      <c r="AS50" s="139" t="s">
        <v>4</v>
      </c>
      <c r="AT50" s="81" t="s">
        <v>4</v>
      </c>
      <c r="AU50" s="81" t="s">
        <v>4</v>
      </c>
      <c r="AV50" s="95">
        <v>23930</v>
      </c>
      <c r="AW50" s="381">
        <v>2</v>
      </c>
      <c r="AX50" s="381">
        <v>4</v>
      </c>
      <c r="AY50" s="359"/>
      <c r="AZ50" s="270" t="s">
        <v>370</v>
      </c>
      <c r="BA50" s="67"/>
    </row>
    <row r="51" spans="1:53" ht="30" hidden="1" customHeight="1">
      <c r="A51" s="74">
        <f>A49+1</f>
        <v>44</v>
      </c>
      <c r="B51" s="128" t="s">
        <v>371</v>
      </c>
      <c r="C51" s="128" t="s">
        <v>372</v>
      </c>
      <c r="D51" s="128" t="s">
        <v>367</v>
      </c>
      <c r="E51" s="129" t="s">
        <v>327</v>
      </c>
      <c r="F51" s="143"/>
      <c r="G51" s="68" t="s">
        <v>181</v>
      </c>
      <c r="H51" s="128"/>
      <c r="I51" s="128"/>
      <c r="J51" s="129" t="s">
        <v>373</v>
      </c>
      <c r="K51" s="129" t="s">
        <v>6</v>
      </c>
      <c r="L51" s="129" t="s">
        <v>6</v>
      </c>
      <c r="M51" s="223" t="s">
        <v>15</v>
      </c>
      <c r="N51" s="133" t="s">
        <v>78</v>
      </c>
      <c r="O51" s="136"/>
      <c r="P51" s="376"/>
      <c r="Q51" s="133"/>
      <c r="R51" s="133"/>
      <c r="S51" s="133"/>
      <c r="T51" s="133"/>
      <c r="U51" s="133"/>
      <c r="V51" s="133"/>
      <c r="W51" s="136"/>
      <c r="X51" s="224"/>
      <c r="Y51" s="129"/>
      <c r="Z51" s="129"/>
      <c r="AA51" s="129"/>
      <c r="AB51" s="224"/>
      <c r="AC51" s="129"/>
      <c r="AD51" s="129"/>
      <c r="AE51" s="129"/>
      <c r="AF51" s="129"/>
      <c r="AG51" s="129"/>
      <c r="AH51" s="129"/>
      <c r="AI51" s="129"/>
      <c r="AJ51" s="129"/>
      <c r="AK51" s="129"/>
      <c r="AL51" s="224"/>
      <c r="AM51" s="129"/>
      <c r="AN51" s="129"/>
      <c r="AO51" s="224"/>
      <c r="AP51" s="225"/>
      <c r="AQ51" s="225"/>
      <c r="AR51" s="225"/>
      <c r="AS51" s="225"/>
      <c r="AT51" s="225"/>
      <c r="AU51" s="225"/>
      <c r="AV51" s="226"/>
      <c r="AW51" s="354"/>
      <c r="AX51" s="354"/>
      <c r="AY51" s="354"/>
      <c r="AZ51" s="226"/>
      <c r="BA51" s="83"/>
    </row>
    <row r="52" spans="1:53" ht="30" hidden="1" customHeight="1">
      <c r="A52" s="74" t="e">
        <f>#REF!+1</f>
        <v>#REF!</v>
      </c>
      <c r="B52" s="227" t="s">
        <v>374</v>
      </c>
      <c r="C52" s="227" t="s">
        <v>375</v>
      </c>
      <c r="D52" s="227" t="s">
        <v>376</v>
      </c>
      <c r="E52" s="228" t="s">
        <v>327</v>
      </c>
      <c r="F52" s="229"/>
      <c r="G52" s="68" t="s">
        <v>181</v>
      </c>
      <c r="H52" s="230"/>
      <c r="I52" s="227"/>
      <c r="J52" s="228" t="s">
        <v>377</v>
      </c>
      <c r="K52" s="228" t="s">
        <v>6</v>
      </c>
      <c r="L52" s="228" t="s">
        <v>6</v>
      </c>
      <c r="M52" s="231" t="s">
        <v>15</v>
      </c>
      <c r="N52" s="232"/>
      <c r="O52" s="233"/>
      <c r="P52" s="234"/>
      <c r="Q52" s="232"/>
      <c r="R52" s="235"/>
      <c r="S52" s="235"/>
      <c r="T52" s="235"/>
      <c r="U52" s="235"/>
      <c r="V52" s="235"/>
      <c r="W52" s="233"/>
      <c r="X52" s="236"/>
      <c r="Y52" s="228"/>
      <c r="Z52" s="228"/>
      <c r="AA52" s="228"/>
      <c r="AB52" s="236"/>
      <c r="AC52" s="228"/>
      <c r="AD52" s="228"/>
      <c r="AE52" s="228"/>
      <c r="AF52" s="228"/>
      <c r="AG52" s="228"/>
      <c r="AH52" s="228"/>
      <c r="AI52" s="228"/>
      <c r="AJ52" s="228"/>
      <c r="AK52" s="228"/>
      <c r="AL52" s="236"/>
      <c r="AM52" s="228"/>
      <c r="AN52" s="228"/>
      <c r="AO52" s="236"/>
      <c r="AP52" s="237"/>
      <c r="AQ52" s="237"/>
      <c r="AR52" s="237"/>
      <c r="AS52" s="237"/>
      <c r="AT52" s="237"/>
      <c r="AU52" s="237"/>
      <c r="AV52" s="238"/>
      <c r="AW52" s="238"/>
      <c r="AX52" s="238"/>
      <c r="AY52" s="238"/>
      <c r="AZ52" s="238"/>
      <c r="BA52" s="83"/>
    </row>
    <row r="53" spans="1:53" ht="30" hidden="1" customHeight="1">
      <c r="A53" s="74" t="e">
        <f t="shared" ref="A53:A55" si="20">A52+1</f>
        <v>#REF!</v>
      </c>
      <c r="B53" s="239" t="s">
        <v>378</v>
      </c>
      <c r="C53" s="239" t="s">
        <v>375</v>
      </c>
      <c r="D53" s="239" t="s">
        <v>379</v>
      </c>
      <c r="E53" s="228" t="s">
        <v>327</v>
      </c>
      <c r="F53" s="229"/>
      <c r="G53" s="68" t="s">
        <v>181</v>
      </c>
      <c r="H53" s="240"/>
      <c r="I53" s="240"/>
      <c r="J53" s="241"/>
      <c r="K53" s="241"/>
      <c r="L53" s="241"/>
      <c r="M53" s="242" t="s">
        <v>15</v>
      </c>
      <c r="N53" s="243"/>
      <c r="O53" s="244"/>
      <c r="P53" s="243"/>
      <c r="Q53" s="243"/>
      <c r="R53" s="243"/>
      <c r="S53" s="243"/>
      <c r="T53" s="243"/>
      <c r="U53" s="243"/>
      <c r="V53" s="243"/>
      <c r="W53" s="243"/>
      <c r="X53" s="245"/>
      <c r="Y53" s="241"/>
      <c r="Z53" s="241"/>
      <c r="AA53" s="241"/>
      <c r="AB53" s="245"/>
      <c r="AC53" s="241"/>
      <c r="AD53" s="241"/>
      <c r="AE53" s="241"/>
      <c r="AF53" s="241"/>
      <c r="AG53" s="241"/>
      <c r="AH53" s="241"/>
      <c r="AI53" s="241"/>
      <c r="AJ53" s="241"/>
      <c r="AK53" s="241"/>
      <c r="AL53" s="245"/>
      <c r="AM53" s="241"/>
      <c r="AN53" s="241"/>
      <c r="AO53" s="245"/>
      <c r="AP53" s="246"/>
      <c r="AQ53" s="246"/>
      <c r="AR53" s="246"/>
      <c r="AS53" s="246"/>
      <c r="AT53" s="246"/>
      <c r="AU53" s="246"/>
      <c r="AV53" s="247"/>
      <c r="AW53" s="247"/>
      <c r="AX53" s="247"/>
      <c r="AY53" s="247"/>
      <c r="AZ53" s="247"/>
      <c r="BA53" s="67"/>
    </row>
    <row r="54" spans="1:53" ht="30" hidden="1" customHeight="1">
      <c r="A54" s="74" t="e">
        <f t="shared" si="20"/>
        <v>#REF!</v>
      </c>
      <c r="B54" s="56" t="s">
        <v>380</v>
      </c>
      <c r="C54" s="56" t="s">
        <v>381</v>
      </c>
      <c r="D54" s="56" t="s">
        <v>382</v>
      </c>
      <c r="E54" s="55" t="s">
        <v>327</v>
      </c>
      <c r="F54" s="55"/>
      <c r="G54" s="55" t="s">
        <v>383</v>
      </c>
      <c r="H54" s="56"/>
      <c r="I54" s="56"/>
      <c r="J54" s="57" t="s">
        <v>384</v>
      </c>
      <c r="K54" s="55" t="s">
        <v>6</v>
      </c>
      <c r="L54" s="55" t="s">
        <v>6</v>
      </c>
      <c r="M54" s="60" t="s">
        <v>15</v>
      </c>
      <c r="N54" s="84" t="s">
        <v>78</v>
      </c>
      <c r="O54" s="60"/>
      <c r="P54" s="84"/>
      <c r="Q54" s="84"/>
      <c r="R54" s="84"/>
      <c r="S54" s="84"/>
      <c r="T54" s="84"/>
      <c r="U54" s="84"/>
      <c r="V54" s="84"/>
      <c r="W54" s="84"/>
      <c r="X54" s="248"/>
      <c r="Y54" s="55"/>
      <c r="Z54" s="55"/>
      <c r="AA54" s="55"/>
      <c r="AB54" s="248"/>
      <c r="AC54" s="55"/>
      <c r="AD54" s="55"/>
      <c r="AE54" s="55"/>
      <c r="AF54" s="55"/>
      <c r="AG54" s="55"/>
      <c r="AH54" s="55"/>
      <c r="AI54" s="55"/>
      <c r="AJ54" s="55"/>
      <c r="AK54" s="55"/>
      <c r="AL54" s="248"/>
      <c r="AM54" s="55"/>
      <c r="AN54" s="55"/>
      <c r="AO54" s="248"/>
      <c r="AP54" s="249"/>
      <c r="AQ54" s="249"/>
      <c r="AR54" s="249"/>
      <c r="AS54" s="249"/>
      <c r="AT54" s="249"/>
      <c r="AU54" s="249"/>
      <c r="AV54" s="250"/>
      <c r="AW54" s="250"/>
      <c r="AX54" s="250"/>
      <c r="AY54" s="250"/>
      <c r="AZ54" s="250"/>
      <c r="BA54" s="67"/>
    </row>
    <row r="55" spans="1:53" ht="30" hidden="1" customHeight="1">
      <c r="A55" s="251" t="e">
        <f t="shared" si="20"/>
        <v>#REF!</v>
      </c>
      <c r="B55" s="252" t="s">
        <v>385</v>
      </c>
      <c r="C55" s="252" t="s">
        <v>386</v>
      </c>
      <c r="D55" s="253" t="s">
        <v>382</v>
      </c>
      <c r="E55" s="186" t="s">
        <v>327</v>
      </c>
      <c r="F55" s="186"/>
      <c r="G55" s="186" t="s">
        <v>383</v>
      </c>
      <c r="H55" s="253"/>
      <c r="I55" s="253"/>
      <c r="J55" s="254" t="s">
        <v>384</v>
      </c>
      <c r="K55" s="186" t="s">
        <v>6</v>
      </c>
      <c r="L55" s="186" t="s">
        <v>6</v>
      </c>
      <c r="M55" s="189" t="s">
        <v>297</v>
      </c>
      <c r="N55" s="255" t="s">
        <v>78</v>
      </c>
      <c r="O55" s="256"/>
      <c r="P55" s="257"/>
      <c r="Q55" s="255"/>
      <c r="R55" s="255"/>
      <c r="S55" s="255"/>
      <c r="T55" s="258"/>
      <c r="U55" s="258"/>
      <c r="V55" s="258"/>
      <c r="W55" s="259"/>
      <c r="X55" s="260"/>
      <c r="Y55" s="186"/>
      <c r="Z55" s="186"/>
      <c r="AA55" s="186"/>
      <c r="AB55" s="260"/>
      <c r="AC55" s="186"/>
      <c r="AD55" s="186"/>
      <c r="AE55" s="186"/>
      <c r="AF55" s="186"/>
      <c r="AG55" s="186"/>
      <c r="AH55" s="186"/>
      <c r="AI55" s="186"/>
      <c r="AJ55" s="186"/>
      <c r="AK55" s="186"/>
      <c r="AL55" s="260"/>
      <c r="AM55" s="186"/>
      <c r="AN55" s="186"/>
      <c r="AO55" s="260"/>
      <c r="AP55" s="261"/>
      <c r="AQ55" s="261"/>
      <c r="AR55" s="261"/>
      <c r="AS55" s="261"/>
      <c r="AT55" s="261"/>
      <c r="AU55" s="261"/>
      <c r="AV55" s="262"/>
      <c r="AW55" s="262"/>
      <c r="AX55" s="262"/>
      <c r="AY55" s="262"/>
      <c r="AZ55" s="262"/>
      <c r="BA55" s="263"/>
    </row>
    <row r="56" spans="1:53" ht="30" hidden="1" customHeight="1">
      <c r="A56" s="74" t="e">
        <f>#REF!+1</f>
        <v>#REF!</v>
      </c>
      <c r="B56" s="73" t="s">
        <v>387</v>
      </c>
      <c r="C56" s="73" t="s">
        <v>388</v>
      </c>
      <c r="D56" s="73" t="s">
        <v>389</v>
      </c>
      <c r="E56" s="74" t="s">
        <v>327</v>
      </c>
      <c r="F56" s="74"/>
      <c r="G56" s="74" t="s">
        <v>86</v>
      </c>
      <c r="H56" s="73"/>
      <c r="I56" s="73"/>
      <c r="J56" s="107" t="s">
        <v>390</v>
      </c>
      <c r="K56" s="74" t="s">
        <v>6</v>
      </c>
      <c r="L56" s="74" t="s">
        <v>6</v>
      </c>
      <c r="M56" s="78" t="s">
        <v>15</v>
      </c>
      <c r="N56" s="62" t="s">
        <v>89</v>
      </c>
      <c r="O56" s="63"/>
      <c r="P56" s="62"/>
      <c r="Q56" s="62"/>
      <c r="R56" s="62"/>
      <c r="S56" s="62"/>
      <c r="T56" s="62"/>
      <c r="U56" s="62"/>
      <c r="V56" s="62"/>
      <c r="W56" s="62"/>
      <c r="X56" s="177"/>
      <c r="Y56" s="74"/>
      <c r="Z56" s="74"/>
      <c r="AA56" s="74"/>
      <c r="AB56" s="177"/>
      <c r="AC56" s="74"/>
      <c r="AD56" s="74"/>
      <c r="AE56" s="74"/>
      <c r="AF56" s="74"/>
      <c r="AG56" s="74"/>
      <c r="AH56" s="74"/>
      <c r="AI56" s="74"/>
      <c r="AJ56" s="74"/>
      <c r="AK56" s="74"/>
      <c r="AL56" s="177"/>
      <c r="AM56" s="74"/>
      <c r="AN56" s="74"/>
      <c r="AO56" s="177"/>
      <c r="AP56" s="178"/>
      <c r="AQ56" s="178"/>
      <c r="AR56" s="178"/>
      <c r="AS56" s="178"/>
      <c r="AT56" s="178"/>
      <c r="AU56" s="178"/>
      <c r="AV56" s="167"/>
      <c r="AW56" s="167"/>
      <c r="AX56" s="167"/>
      <c r="AY56" s="167"/>
      <c r="AZ56" s="167"/>
      <c r="BA56" s="83"/>
    </row>
    <row r="57" spans="1:53" ht="30" hidden="1" customHeight="1">
      <c r="A57" s="55">
        <f>A50+1</f>
        <v>45</v>
      </c>
      <c r="B57" s="73" t="s">
        <v>391</v>
      </c>
      <c r="C57" s="71" t="s">
        <v>392</v>
      </c>
      <c r="D57" s="73" t="s">
        <v>393</v>
      </c>
      <c r="E57" s="74" t="s">
        <v>327</v>
      </c>
      <c r="F57" s="74" t="s">
        <v>327</v>
      </c>
      <c r="G57" s="74" t="s">
        <v>86</v>
      </c>
      <c r="H57" s="72" t="s">
        <v>76</v>
      </c>
      <c r="I57" s="73"/>
      <c r="J57" s="74" t="s">
        <v>394</v>
      </c>
      <c r="K57" s="74" t="s">
        <v>6</v>
      </c>
      <c r="L57" s="74" t="s">
        <v>6</v>
      </c>
      <c r="M57" s="60" t="s">
        <v>4</v>
      </c>
      <c r="N57" s="84" t="s">
        <v>100</v>
      </c>
      <c r="O57" s="63"/>
      <c r="P57" s="85" t="s">
        <v>118</v>
      </c>
      <c r="Q57" s="62" t="s">
        <v>100</v>
      </c>
      <c r="R57" s="86">
        <v>43814</v>
      </c>
      <c r="S57" s="86">
        <v>43817</v>
      </c>
      <c r="T57" s="77" t="s">
        <v>101</v>
      </c>
      <c r="U57" s="77" t="s">
        <v>101</v>
      </c>
      <c r="V57" s="77" t="s">
        <v>101</v>
      </c>
      <c r="W57" s="63" t="str">
        <f>M57</f>
        <v>Yes</v>
      </c>
      <c r="X57" s="72" t="s">
        <v>148</v>
      </c>
      <c r="Y57" s="72" t="s">
        <v>22</v>
      </c>
      <c r="Z57" s="91">
        <v>43813</v>
      </c>
      <c r="AA57" s="113">
        <v>0.97222222222222221</v>
      </c>
      <c r="AB57" s="264">
        <v>43814</v>
      </c>
      <c r="AC57" s="113">
        <v>0.63888888888888884</v>
      </c>
      <c r="AD57" s="265" t="s">
        <v>395</v>
      </c>
      <c r="AE57" s="91">
        <v>43814</v>
      </c>
      <c r="AF57" s="113">
        <v>0.76736111111111116</v>
      </c>
      <c r="AG57" s="113">
        <v>0.82986111111111116</v>
      </c>
      <c r="AH57" s="72" t="s">
        <v>176</v>
      </c>
      <c r="AI57" s="91">
        <v>43817</v>
      </c>
      <c r="AJ57" s="113">
        <v>0.44444444444444442</v>
      </c>
      <c r="AK57" s="72" t="s">
        <v>396</v>
      </c>
      <c r="AL57" s="72" t="s">
        <v>397</v>
      </c>
      <c r="AM57" s="266" t="s">
        <v>397</v>
      </c>
      <c r="AN57" s="72" t="s">
        <v>397</v>
      </c>
      <c r="AO57" s="68" t="s">
        <v>81</v>
      </c>
      <c r="AP57" s="81" t="s">
        <v>15</v>
      </c>
      <c r="AQ57" s="81" t="s">
        <v>4</v>
      </c>
      <c r="AR57" s="81" t="s">
        <v>4</v>
      </c>
      <c r="AS57" s="81" t="s">
        <v>4</v>
      </c>
      <c r="AT57" s="81" t="s">
        <v>4</v>
      </c>
      <c r="AU57" s="81" t="s">
        <v>4</v>
      </c>
      <c r="AV57" s="119"/>
      <c r="AW57" s="119"/>
      <c r="AX57" s="119"/>
      <c r="AY57" s="119"/>
      <c r="AZ57" s="119"/>
      <c r="BA57" s="83"/>
    </row>
    <row r="58" spans="1:53" ht="14.25" hidden="1">
      <c r="A58" s="55">
        <f t="shared" ref="A58:A61" si="21">A57+1</f>
        <v>46</v>
      </c>
      <c r="B58" s="73" t="s">
        <v>398</v>
      </c>
      <c r="C58" s="73" t="s">
        <v>399</v>
      </c>
      <c r="D58" s="73" t="s">
        <v>393</v>
      </c>
      <c r="E58" s="74" t="s">
        <v>327</v>
      </c>
      <c r="F58" s="74"/>
      <c r="G58" s="74" t="s">
        <v>86</v>
      </c>
      <c r="H58" s="72"/>
      <c r="I58" s="73"/>
      <c r="J58" s="74" t="s">
        <v>400</v>
      </c>
      <c r="K58" s="74" t="s">
        <v>6</v>
      </c>
      <c r="L58" s="74" t="s">
        <v>6</v>
      </c>
      <c r="M58" s="75" t="s">
        <v>15</v>
      </c>
      <c r="N58" s="84"/>
      <c r="O58" s="63"/>
      <c r="P58" s="108"/>
      <c r="Q58" s="62"/>
      <c r="R58" s="86"/>
      <c r="S58" s="86"/>
      <c r="T58" s="77"/>
      <c r="U58" s="77"/>
      <c r="V58" s="77"/>
      <c r="W58" s="63"/>
      <c r="X58" s="72"/>
      <c r="Y58" s="72"/>
      <c r="Z58" s="91"/>
      <c r="AA58" s="113"/>
      <c r="AB58" s="91"/>
      <c r="AC58" s="113"/>
      <c r="AD58" s="72"/>
      <c r="AE58" s="91"/>
      <c r="AF58" s="113"/>
      <c r="AG58" s="113"/>
      <c r="AH58" s="72"/>
      <c r="AI58" s="91"/>
      <c r="AJ58" s="113"/>
      <c r="AK58" s="266"/>
      <c r="AL58" s="267"/>
      <c r="AM58" s="130"/>
      <c r="AN58" s="268"/>
      <c r="AO58" s="68"/>
      <c r="AP58" s="81"/>
      <c r="AQ58" s="81"/>
      <c r="AR58" s="81"/>
      <c r="AS58" s="81"/>
      <c r="AT58" s="81"/>
      <c r="AU58" s="81"/>
      <c r="AV58" s="119"/>
      <c r="AW58" s="119"/>
      <c r="AX58" s="119"/>
      <c r="AY58" s="119"/>
      <c r="AZ58" s="119"/>
      <c r="BA58" s="83"/>
    </row>
    <row r="59" spans="1:53" ht="30" hidden="1" customHeight="1">
      <c r="A59" s="55">
        <f t="shared" si="21"/>
        <v>47</v>
      </c>
      <c r="B59" s="70" t="s">
        <v>401</v>
      </c>
      <c r="C59" s="70" t="s">
        <v>402</v>
      </c>
      <c r="D59" s="56" t="s">
        <v>393</v>
      </c>
      <c r="E59" s="55" t="s">
        <v>327</v>
      </c>
      <c r="F59" s="55" t="s">
        <v>327</v>
      </c>
      <c r="G59" s="55" t="s">
        <v>86</v>
      </c>
      <c r="H59" s="68" t="s">
        <v>98</v>
      </c>
      <c r="I59" s="56"/>
      <c r="J59" s="68" t="s">
        <v>403</v>
      </c>
      <c r="K59" s="55"/>
      <c r="L59" s="55"/>
      <c r="M59" s="60" t="s">
        <v>4</v>
      </c>
      <c r="N59" s="84" t="s">
        <v>100</v>
      </c>
      <c r="O59" s="60"/>
      <c r="P59" s="85" t="s">
        <v>118</v>
      </c>
      <c r="Q59" s="84" t="s">
        <v>100</v>
      </c>
      <c r="R59" s="122">
        <v>43815</v>
      </c>
      <c r="S59" s="122">
        <v>43817</v>
      </c>
      <c r="T59" s="85" t="s">
        <v>101</v>
      </c>
      <c r="U59" s="85" t="s">
        <v>101</v>
      </c>
      <c r="V59" s="85" t="s">
        <v>101</v>
      </c>
      <c r="W59" s="60" t="str">
        <f t="shared" ref="W59:W61" si="22">M59</f>
        <v>Yes</v>
      </c>
      <c r="X59" s="68" t="s">
        <v>148</v>
      </c>
      <c r="Y59" s="68" t="s">
        <v>22</v>
      </c>
      <c r="Z59" s="185"/>
      <c r="AA59" s="147"/>
      <c r="AB59" s="185"/>
      <c r="AC59" s="147"/>
      <c r="AD59" s="68"/>
      <c r="AE59" s="91">
        <v>43815</v>
      </c>
      <c r="AF59" s="147"/>
      <c r="AG59" s="147">
        <v>0.37152777777777779</v>
      </c>
      <c r="AH59" s="68" t="s">
        <v>404</v>
      </c>
      <c r="AI59" s="185">
        <v>43817</v>
      </c>
      <c r="AJ59" s="147">
        <v>0.44444444444444442</v>
      </c>
      <c r="AK59" s="269" t="s">
        <v>396</v>
      </c>
      <c r="AL59" s="270" t="s">
        <v>397</v>
      </c>
      <c r="AM59" s="143" t="s">
        <v>397</v>
      </c>
      <c r="AN59" s="271" t="s">
        <v>397</v>
      </c>
      <c r="AO59" s="68" t="s">
        <v>81</v>
      </c>
      <c r="AP59" s="125" t="s">
        <v>15</v>
      </c>
      <c r="AQ59" s="81" t="s">
        <v>15</v>
      </c>
      <c r="AR59" s="81" t="s">
        <v>4</v>
      </c>
      <c r="AS59" s="125" t="s">
        <v>4</v>
      </c>
      <c r="AT59" s="81" t="s">
        <v>4</v>
      </c>
      <c r="AU59" s="125" t="s">
        <v>4</v>
      </c>
      <c r="AV59" s="272"/>
      <c r="AW59" s="145">
        <v>3</v>
      </c>
      <c r="AX59" s="272"/>
      <c r="AY59" s="349"/>
      <c r="AZ59" s="125"/>
      <c r="BA59" s="67"/>
    </row>
    <row r="60" spans="1:53" ht="38.25">
      <c r="A60" s="55">
        <f t="shared" si="21"/>
        <v>48</v>
      </c>
      <c r="B60" s="71" t="s">
        <v>405</v>
      </c>
      <c r="C60" s="73" t="s">
        <v>406</v>
      </c>
      <c r="D60" s="73" t="s">
        <v>393</v>
      </c>
      <c r="E60" s="74" t="s">
        <v>327</v>
      </c>
      <c r="F60" s="74" t="s">
        <v>327</v>
      </c>
      <c r="G60" s="74" t="s">
        <v>86</v>
      </c>
      <c r="H60" s="72" t="s">
        <v>98</v>
      </c>
      <c r="I60" s="73"/>
      <c r="J60" s="74" t="s">
        <v>407</v>
      </c>
      <c r="K60" s="74" t="s">
        <v>6</v>
      </c>
      <c r="L60" s="74" t="s">
        <v>6</v>
      </c>
      <c r="M60" s="60" t="s">
        <v>4</v>
      </c>
      <c r="N60" s="84" t="s">
        <v>89</v>
      </c>
      <c r="O60" s="77"/>
      <c r="P60" s="380" t="s">
        <v>79</v>
      </c>
      <c r="Q60" s="367" t="s">
        <v>78</v>
      </c>
      <c r="R60" s="86">
        <v>43814</v>
      </c>
      <c r="S60" s="86">
        <v>43817</v>
      </c>
      <c r="T60" s="77" t="s">
        <v>4</v>
      </c>
      <c r="U60" s="77" t="s">
        <v>4</v>
      </c>
      <c r="V60" s="77" t="s">
        <v>4</v>
      </c>
      <c r="W60" s="63" t="str">
        <f t="shared" si="22"/>
        <v>Yes</v>
      </c>
      <c r="X60" s="74" t="s">
        <v>148</v>
      </c>
      <c r="Y60" s="72" t="s">
        <v>22</v>
      </c>
      <c r="Z60" s="214">
        <v>43813</v>
      </c>
      <c r="AA60" s="117">
        <v>8.3333333333333329E-2</v>
      </c>
      <c r="AB60" s="91">
        <v>43813</v>
      </c>
      <c r="AC60" s="117">
        <v>0.52083333333333337</v>
      </c>
      <c r="AD60" s="90" t="s">
        <v>408</v>
      </c>
      <c r="AE60" s="152">
        <v>43813</v>
      </c>
      <c r="AF60" s="117">
        <v>0.58333333333333337</v>
      </c>
      <c r="AG60" s="113">
        <v>0.64583333333333337</v>
      </c>
      <c r="AH60" s="273" t="s">
        <v>409</v>
      </c>
      <c r="AI60" s="86">
        <v>43817</v>
      </c>
      <c r="AJ60" s="117">
        <v>0.86458333333333337</v>
      </c>
      <c r="AK60" s="78" t="s">
        <v>150</v>
      </c>
      <c r="AL60" s="162">
        <v>43818</v>
      </c>
      <c r="AM60" s="207">
        <v>7.2916666666666671E-2</v>
      </c>
      <c r="AN60" s="78" t="s">
        <v>151</v>
      </c>
      <c r="AO60" s="55" t="s">
        <v>216</v>
      </c>
      <c r="AP60" s="81" t="s">
        <v>217</v>
      </c>
      <c r="AQ60" s="81" t="s">
        <v>217</v>
      </c>
      <c r="AR60" s="81" t="s">
        <v>217</v>
      </c>
      <c r="AS60" s="81" t="s">
        <v>217</v>
      </c>
      <c r="AT60" s="81" t="s">
        <v>217</v>
      </c>
      <c r="AU60" s="81" t="s">
        <v>217</v>
      </c>
      <c r="AV60" s="274">
        <v>23152</v>
      </c>
      <c r="AW60" s="383">
        <v>1</v>
      </c>
      <c r="AX60" s="383">
        <v>1</v>
      </c>
      <c r="AY60" s="360"/>
      <c r="AZ60" s="343" t="s">
        <v>71</v>
      </c>
      <c r="BA60" s="83"/>
    </row>
    <row r="61" spans="1:53" ht="30" customHeight="1">
      <c r="A61" s="55">
        <f t="shared" si="21"/>
        <v>49</v>
      </c>
      <c r="B61" s="71" t="s">
        <v>410</v>
      </c>
      <c r="C61" s="71" t="s">
        <v>411</v>
      </c>
      <c r="D61" s="73" t="s">
        <v>393</v>
      </c>
      <c r="E61" s="74" t="s">
        <v>327</v>
      </c>
      <c r="F61" s="74" t="s">
        <v>327</v>
      </c>
      <c r="G61" s="74" t="s">
        <v>86</v>
      </c>
      <c r="H61" s="72" t="s">
        <v>98</v>
      </c>
      <c r="I61" s="73"/>
      <c r="J61" s="210" t="s">
        <v>412</v>
      </c>
      <c r="K61" s="74"/>
      <c r="L61" s="74"/>
      <c r="M61" s="60" t="s">
        <v>4</v>
      </c>
      <c r="N61" s="85" t="s">
        <v>89</v>
      </c>
      <c r="O61" s="77"/>
      <c r="P61" s="380" t="s">
        <v>79</v>
      </c>
      <c r="Q61" s="367" t="s">
        <v>78</v>
      </c>
      <c r="R61" s="86">
        <v>43814</v>
      </c>
      <c r="S61" s="86">
        <v>43817</v>
      </c>
      <c r="T61" s="77" t="s">
        <v>4</v>
      </c>
      <c r="U61" s="77" t="s">
        <v>4</v>
      </c>
      <c r="V61" s="77" t="s">
        <v>4</v>
      </c>
      <c r="W61" s="63" t="str">
        <f t="shared" si="22"/>
        <v>Yes</v>
      </c>
      <c r="X61" s="72" t="s">
        <v>148</v>
      </c>
      <c r="Y61" s="72" t="s">
        <v>22</v>
      </c>
      <c r="Z61" s="214">
        <v>43813</v>
      </c>
      <c r="AA61" s="88">
        <v>8.3333333333333329E-2</v>
      </c>
      <c r="AB61" s="214">
        <v>43813</v>
      </c>
      <c r="AC61" s="117">
        <v>0.52083333333333337</v>
      </c>
      <c r="AD61" s="90" t="s">
        <v>408</v>
      </c>
      <c r="AE61" s="152">
        <v>43813</v>
      </c>
      <c r="AF61" s="92">
        <v>0.58333333333333337</v>
      </c>
      <c r="AG61" s="92">
        <v>0.64583333333333337</v>
      </c>
      <c r="AH61" s="78" t="s">
        <v>409</v>
      </c>
      <c r="AI61" s="116">
        <v>43817</v>
      </c>
      <c r="AJ61" s="92">
        <v>0.86458333333333337</v>
      </c>
      <c r="AK61" s="93" t="s">
        <v>150</v>
      </c>
      <c r="AL61" s="94">
        <v>43818</v>
      </c>
      <c r="AM61" s="275">
        <v>7.2916666666666671E-2</v>
      </c>
      <c r="AN61" s="93" t="s">
        <v>151</v>
      </c>
      <c r="AO61" s="68" t="s">
        <v>81</v>
      </c>
      <c r="AP61" s="81" t="s">
        <v>4</v>
      </c>
      <c r="AQ61" s="81" t="s">
        <v>4</v>
      </c>
      <c r="AR61" s="81" t="s">
        <v>4</v>
      </c>
      <c r="AS61" s="81" t="s">
        <v>4</v>
      </c>
      <c r="AT61" s="81" t="s">
        <v>4</v>
      </c>
      <c r="AU61" s="81" t="s">
        <v>4</v>
      </c>
      <c r="AV61" s="172">
        <v>27645</v>
      </c>
      <c r="AW61" s="383">
        <v>2</v>
      </c>
      <c r="AX61" s="383">
        <v>5</v>
      </c>
      <c r="AY61" s="360"/>
      <c r="AZ61" s="343" t="s">
        <v>71</v>
      </c>
      <c r="BA61" s="83"/>
    </row>
    <row r="62" spans="1:53" ht="30" customHeight="1">
      <c r="A62" s="74"/>
      <c r="B62" s="276" t="s">
        <v>413</v>
      </c>
      <c r="C62" s="276" t="s">
        <v>414</v>
      </c>
      <c r="D62" s="276" t="s">
        <v>415</v>
      </c>
      <c r="E62" s="277" t="s">
        <v>416</v>
      </c>
      <c r="F62" s="68" t="s">
        <v>75</v>
      </c>
      <c r="G62" s="68" t="s">
        <v>181</v>
      </c>
      <c r="H62" s="72" t="s">
        <v>76</v>
      </c>
      <c r="I62" s="73"/>
      <c r="J62" s="278" t="s">
        <v>417</v>
      </c>
      <c r="K62" s="74"/>
      <c r="L62" s="74"/>
      <c r="M62" s="60" t="s">
        <v>4</v>
      </c>
      <c r="N62" s="84" t="s">
        <v>78</v>
      </c>
      <c r="O62" s="77"/>
      <c r="P62" s="380" t="s">
        <v>79</v>
      </c>
      <c r="Q62" s="367" t="s">
        <v>78</v>
      </c>
      <c r="R62" s="86">
        <v>43814</v>
      </c>
      <c r="S62" s="86">
        <v>43817</v>
      </c>
      <c r="T62" s="77" t="s">
        <v>4</v>
      </c>
      <c r="U62" s="77" t="s">
        <v>4</v>
      </c>
      <c r="V62" s="77" t="s">
        <v>4</v>
      </c>
      <c r="W62" s="77" t="s">
        <v>4</v>
      </c>
      <c r="X62" s="72" t="s">
        <v>358</v>
      </c>
      <c r="Y62" s="72" t="s">
        <v>22</v>
      </c>
      <c r="Z62" s="185">
        <v>43813</v>
      </c>
      <c r="AA62" s="147">
        <v>0.55902777777777779</v>
      </c>
      <c r="AB62" s="185">
        <v>43813</v>
      </c>
      <c r="AC62" s="147">
        <v>0.60416666666666663</v>
      </c>
      <c r="AD62" s="68" t="s">
        <v>359</v>
      </c>
      <c r="AE62" s="185">
        <v>43813</v>
      </c>
      <c r="AF62" s="113">
        <v>0.79861111111111116</v>
      </c>
      <c r="AG62" s="113">
        <v>0.85763888888888884</v>
      </c>
      <c r="AH62" s="72" t="s">
        <v>330</v>
      </c>
      <c r="AI62" s="185">
        <v>43817</v>
      </c>
      <c r="AJ62" s="279">
        <v>0.62847222222222221</v>
      </c>
      <c r="AK62" s="269" t="s">
        <v>418</v>
      </c>
      <c r="AL62" s="280">
        <v>43817</v>
      </c>
      <c r="AM62" s="144">
        <v>0.77430555555555558</v>
      </c>
      <c r="AN62" s="68" t="s">
        <v>419</v>
      </c>
      <c r="AO62" s="68" t="s">
        <v>81</v>
      </c>
      <c r="AP62" s="81" t="s">
        <v>15</v>
      </c>
      <c r="AQ62" s="81" t="s">
        <v>4</v>
      </c>
      <c r="AR62" s="81" t="s">
        <v>4</v>
      </c>
      <c r="AS62" s="81" t="s">
        <v>4</v>
      </c>
      <c r="AT62" s="81" t="s">
        <v>4</v>
      </c>
      <c r="AU62" s="81" t="s">
        <v>4</v>
      </c>
      <c r="AV62" s="172">
        <v>25400</v>
      </c>
      <c r="AW62" s="383">
        <v>1</v>
      </c>
      <c r="AX62" s="383">
        <v>2</v>
      </c>
      <c r="AY62" s="360"/>
      <c r="AZ62" s="343"/>
      <c r="BA62" s="83"/>
    </row>
    <row r="63" spans="1:53" ht="30" customHeight="1">
      <c r="A63" s="55">
        <f>A61+1</f>
        <v>50</v>
      </c>
      <c r="B63" s="70" t="s">
        <v>420</v>
      </c>
      <c r="C63" s="281" t="s">
        <v>421</v>
      </c>
      <c r="D63" s="71" t="s">
        <v>422</v>
      </c>
      <c r="E63" s="74" t="s">
        <v>423</v>
      </c>
      <c r="F63" s="68" t="s">
        <v>75</v>
      </c>
      <c r="G63" s="74" t="s">
        <v>107</v>
      </c>
      <c r="H63" s="72" t="s">
        <v>98</v>
      </c>
      <c r="I63" s="73" t="s">
        <v>424</v>
      </c>
      <c r="J63" s="72" t="s">
        <v>425</v>
      </c>
      <c r="K63" s="74"/>
      <c r="L63" s="74" t="s">
        <v>6</v>
      </c>
      <c r="M63" s="75" t="s">
        <v>4</v>
      </c>
      <c r="N63" s="84" t="s">
        <v>89</v>
      </c>
      <c r="O63" s="77"/>
      <c r="P63" s="380" t="s">
        <v>79</v>
      </c>
      <c r="Q63" s="367" t="s">
        <v>78</v>
      </c>
      <c r="R63" s="86">
        <v>43814</v>
      </c>
      <c r="S63" s="86">
        <v>43817</v>
      </c>
      <c r="T63" s="77" t="s">
        <v>4</v>
      </c>
      <c r="U63" s="77" t="s">
        <v>4</v>
      </c>
      <c r="V63" s="77" t="s">
        <v>4</v>
      </c>
      <c r="W63" s="63" t="str">
        <f t="shared" ref="W63:W64" si="23">M63</f>
        <v>Yes</v>
      </c>
      <c r="X63" s="72" t="s">
        <v>426</v>
      </c>
      <c r="Y63" s="72" t="s">
        <v>22</v>
      </c>
      <c r="Z63" s="91">
        <v>43813</v>
      </c>
      <c r="AA63" s="113">
        <v>0.45833333333333331</v>
      </c>
      <c r="AB63" s="91">
        <v>43813</v>
      </c>
      <c r="AC63" s="113">
        <v>0.67708333333333337</v>
      </c>
      <c r="AD63" s="72" t="s">
        <v>427</v>
      </c>
      <c r="AE63" s="91">
        <v>43813</v>
      </c>
      <c r="AF63" s="113">
        <v>0.76736111111111116</v>
      </c>
      <c r="AG63" s="113">
        <v>0.82986111111111116</v>
      </c>
      <c r="AH63" s="72" t="s">
        <v>176</v>
      </c>
      <c r="AI63" s="91">
        <v>43817</v>
      </c>
      <c r="AJ63" s="282">
        <v>0.86458333333333337</v>
      </c>
      <c r="AK63" s="266" t="s">
        <v>428</v>
      </c>
      <c r="AL63" s="283">
        <v>43818</v>
      </c>
      <c r="AM63" s="137">
        <v>2.0833333333333332E-2</v>
      </c>
      <c r="AN63" s="72" t="s">
        <v>429</v>
      </c>
      <c r="AO63" s="68" t="s">
        <v>81</v>
      </c>
      <c r="AP63" s="81" t="s">
        <v>15</v>
      </c>
      <c r="AQ63" s="81" t="s">
        <v>4</v>
      </c>
      <c r="AR63" s="81" t="s">
        <v>4</v>
      </c>
      <c r="AS63" s="81" t="s">
        <v>4</v>
      </c>
      <c r="AT63" s="81" t="s">
        <v>4</v>
      </c>
      <c r="AU63" s="81" t="s">
        <v>4</v>
      </c>
      <c r="AV63" s="172">
        <v>32674</v>
      </c>
      <c r="AW63" s="383">
        <v>3</v>
      </c>
      <c r="AX63" s="381">
        <v>7</v>
      </c>
      <c r="AY63" s="359"/>
      <c r="AZ63" s="343" t="s">
        <v>71</v>
      </c>
      <c r="BA63" s="83"/>
    </row>
    <row r="64" spans="1:53" ht="25.5">
      <c r="A64" s="55">
        <f>A63+1</f>
        <v>51</v>
      </c>
      <c r="B64" s="71" t="s">
        <v>430</v>
      </c>
      <c r="C64" s="160" t="s">
        <v>431</v>
      </c>
      <c r="D64" s="73" t="s">
        <v>432</v>
      </c>
      <c r="E64" s="74" t="s">
        <v>433</v>
      </c>
      <c r="F64" s="68" t="s">
        <v>75</v>
      </c>
      <c r="G64" s="74" t="s">
        <v>266</v>
      </c>
      <c r="H64" s="72" t="s">
        <v>76</v>
      </c>
      <c r="I64" s="73"/>
      <c r="J64" s="284" t="s">
        <v>434</v>
      </c>
      <c r="K64" s="74" t="s">
        <v>6</v>
      </c>
      <c r="L64" s="74" t="s">
        <v>6</v>
      </c>
      <c r="M64" s="75" t="s">
        <v>4</v>
      </c>
      <c r="N64" s="84" t="s">
        <v>100</v>
      </c>
      <c r="O64" s="77">
        <v>33000</v>
      </c>
      <c r="P64" s="380" t="s">
        <v>79</v>
      </c>
      <c r="Q64" s="367" t="s">
        <v>100</v>
      </c>
      <c r="R64" s="86">
        <v>43814</v>
      </c>
      <c r="S64" s="86">
        <v>43817</v>
      </c>
      <c r="T64" s="77" t="s">
        <v>101</v>
      </c>
      <c r="U64" s="77" t="s">
        <v>101</v>
      </c>
      <c r="V64" s="77" t="s">
        <v>101</v>
      </c>
      <c r="W64" s="63" t="str">
        <f t="shared" si="23"/>
        <v>Yes</v>
      </c>
      <c r="X64" s="72" t="s">
        <v>435</v>
      </c>
      <c r="Y64" s="72" t="s">
        <v>22</v>
      </c>
      <c r="Z64" s="91">
        <v>43813</v>
      </c>
      <c r="AA64" s="113">
        <v>8.3333333333333329E-2</v>
      </c>
      <c r="AB64" s="91">
        <v>43813</v>
      </c>
      <c r="AC64" s="113">
        <v>0.52083333333333337</v>
      </c>
      <c r="AD64" s="72" t="s">
        <v>110</v>
      </c>
      <c r="AE64" s="91">
        <v>43813</v>
      </c>
      <c r="AF64" s="113">
        <v>0.58333333333333337</v>
      </c>
      <c r="AG64" s="113">
        <v>0.64583333333333337</v>
      </c>
      <c r="AH64" s="72" t="s">
        <v>409</v>
      </c>
      <c r="AI64" s="118">
        <v>43817</v>
      </c>
      <c r="AJ64" s="55" t="s">
        <v>195</v>
      </c>
      <c r="AK64" s="72" t="s">
        <v>184</v>
      </c>
      <c r="AL64" s="72" t="s">
        <v>184</v>
      </c>
      <c r="AM64" s="72" t="s">
        <v>184</v>
      </c>
      <c r="AN64" s="72" t="s">
        <v>184</v>
      </c>
      <c r="AO64" s="55" t="s">
        <v>81</v>
      </c>
      <c r="AP64" s="81" t="s">
        <v>4</v>
      </c>
      <c r="AQ64" s="81" t="s">
        <v>4</v>
      </c>
      <c r="AR64" s="81" t="s">
        <v>4</v>
      </c>
      <c r="AS64" s="81" t="s">
        <v>4</v>
      </c>
      <c r="AT64" s="81" t="s">
        <v>4</v>
      </c>
      <c r="AU64" s="81" t="s">
        <v>4</v>
      </c>
      <c r="AV64" s="95">
        <v>20041</v>
      </c>
      <c r="AW64" s="381">
        <v>1</v>
      </c>
      <c r="AX64" s="381">
        <v>1</v>
      </c>
      <c r="AY64" s="359"/>
      <c r="AZ64" s="343" t="s">
        <v>71</v>
      </c>
      <c r="BA64" s="83"/>
    </row>
    <row r="65" spans="1:53" ht="30" hidden="1" customHeight="1">
      <c r="A65" s="74" t="e">
        <f>#REF!+1</f>
        <v>#REF!</v>
      </c>
      <c r="B65" s="73"/>
      <c r="C65" s="73"/>
      <c r="D65" s="73" t="s">
        <v>436</v>
      </c>
      <c r="E65" s="74" t="s">
        <v>437</v>
      </c>
      <c r="F65" s="74"/>
      <c r="G65" s="74" t="s">
        <v>68</v>
      </c>
      <c r="H65" s="73"/>
      <c r="I65" s="73"/>
      <c r="J65" s="179"/>
      <c r="K65" s="74"/>
      <c r="L65" s="74"/>
      <c r="M65" s="58" t="s">
        <v>15</v>
      </c>
      <c r="N65" s="62"/>
      <c r="O65" s="63"/>
      <c r="P65" s="371"/>
      <c r="Q65" s="62"/>
      <c r="R65" s="62"/>
      <c r="S65" s="62"/>
      <c r="T65" s="62"/>
      <c r="U65" s="62"/>
      <c r="V65" s="62"/>
      <c r="W65" s="63"/>
      <c r="X65" s="177"/>
      <c r="Y65" s="74"/>
      <c r="Z65" s="74"/>
      <c r="AA65" s="74"/>
      <c r="AB65" s="177"/>
      <c r="AC65" s="74"/>
      <c r="AD65" s="74"/>
      <c r="AE65" s="74"/>
      <c r="AF65" s="74"/>
      <c r="AG65" s="74"/>
      <c r="AH65" s="74"/>
      <c r="AI65" s="74"/>
      <c r="AJ65" s="74"/>
      <c r="AK65" s="74"/>
      <c r="AL65" s="177"/>
      <c r="AM65" s="74"/>
      <c r="AN65" s="74"/>
      <c r="AO65" s="177"/>
      <c r="AP65" s="178"/>
      <c r="AQ65" s="178"/>
      <c r="AR65" s="178"/>
      <c r="AS65" s="178"/>
      <c r="AT65" s="178"/>
      <c r="AU65" s="178"/>
      <c r="AV65" s="167"/>
      <c r="AW65" s="355"/>
      <c r="AX65" s="355"/>
      <c r="AY65" s="355"/>
      <c r="AZ65" s="167"/>
      <c r="BA65" s="83"/>
    </row>
    <row r="66" spans="1:53" ht="30" hidden="1" customHeight="1">
      <c r="A66" s="74" t="e">
        <f>A65+1</f>
        <v>#REF!</v>
      </c>
      <c r="B66" s="73" t="s">
        <v>413</v>
      </c>
      <c r="C66" s="73" t="s">
        <v>414</v>
      </c>
      <c r="D66" s="73" t="s">
        <v>415</v>
      </c>
      <c r="E66" s="74" t="s">
        <v>438</v>
      </c>
      <c r="F66" s="68"/>
      <c r="G66" s="68" t="s">
        <v>181</v>
      </c>
      <c r="H66" s="73"/>
      <c r="I66" s="73"/>
      <c r="J66" s="107" t="s">
        <v>439</v>
      </c>
      <c r="K66" s="74" t="s">
        <v>6</v>
      </c>
      <c r="L66" s="74" t="s">
        <v>6</v>
      </c>
      <c r="M66" s="58" t="s">
        <v>15</v>
      </c>
      <c r="N66" s="62" t="s">
        <v>78</v>
      </c>
      <c r="O66" s="63">
        <v>6000</v>
      </c>
      <c r="P66" s="61"/>
      <c r="Q66" s="62"/>
      <c r="R66" s="62"/>
      <c r="S66" s="62"/>
      <c r="T66" s="62"/>
      <c r="U66" s="62"/>
      <c r="V66" s="62"/>
      <c r="W66" s="63"/>
      <c r="X66" s="177"/>
      <c r="Y66" s="74"/>
      <c r="Z66" s="74"/>
      <c r="AA66" s="74"/>
      <c r="AB66" s="177"/>
      <c r="AC66" s="74"/>
      <c r="AD66" s="74"/>
      <c r="AE66" s="74"/>
      <c r="AF66" s="74"/>
      <c r="AG66" s="74"/>
      <c r="AH66" s="74"/>
      <c r="AI66" s="74"/>
      <c r="AJ66" s="74"/>
      <c r="AK66" s="74"/>
      <c r="AL66" s="177"/>
      <c r="AM66" s="74"/>
      <c r="AN66" s="74"/>
      <c r="AO66" s="177"/>
      <c r="AP66" s="178"/>
      <c r="AQ66" s="178"/>
      <c r="AR66" s="178"/>
      <c r="AS66" s="178"/>
      <c r="AT66" s="178"/>
      <c r="AU66" s="178"/>
      <c r="AV66" s="167"/>
      <c r="AW66" s="167"/>
      <c r="AX66" s="167"/>
      <c r="AY66" s="226"/>
      <c r="AZ66" s="167"/>
      <c r="BA66" s="83"/>
    </row>
    <row r="67" spans="1:53" ht="30" customHeight="1">
      <c r="A67" s="68">
        <v>52</v>
      </c>
      <c r="B67" s="71" t="s">
        <v>440</v>
      </c>
      <c r="C67" s="285" t="s">
        <v>441</v>
      </c>
      <c r="D67" s="73" t="s">
        <v>432</v>
      </c>
      <c r="E67" s="74" t="s">
        <v>433</v>
      </c>
      <c r="F67" s="68" t="s">
        <v>75</v>
      </c>
      <c r="G67" s="74" t="s">
        <v>266</v>
      </c>
      <c r="H67" s="72" t="s">
        <v>98</v>
      </c>
      <c r="I67" s="73"/>
      <c r="J67" s="72" t="s">
        <v>442</v>
      </c>
      <c r="K67" s="72" t="s">
        <v>6</v>
      </c>
      <c r="L67" s="72" t="s">
        <v>13</v>
      </c>
      <c r="M67" s="75" t="s">
        <v>4</v>
      </c>
      <c r="N67" s="84" t="s">
        <v>78</v>
      </c>
      <c r="O67" s="77"/>
      <c r="P67" s="380" t="s">
        <v>79</v>
      </c>
      <c r="Q67" s="367" t="s">
        <v>78</v>
      </c>
      <c r="R67" s="86">
        <v>43814</v>
      </c>
      <c r="S67" s="86">
        <v>43817</v>
      </c>
      <c r="T67" s="77" t="s">
        <v>4</v>
      </c>
      <c r="U67" s="77" t="s">
        <v>4</v>
      </c>
      <c r="V67" s="77" t="s">
        <v>4</v>
      </c>
      <c r="W67" s="63" t="str">
        <f>M67</f>
        <v>Yes</v>
      </c>
      <c r="X67" s="72" t="s">
        <v>435</v>
      </c>
      <c r="Y67" s="72" t="s">
        <v>22</v>
      </c>
      <c r="Z67" s="91">
        <v>43812</v>
      </c>
      <c r="AA67" s="113">
        <v>0.5</v>
      </c>
      <c r="AB67" s="91">
        <v>43813</v>
      </c>
      <c r="AC67" s="113">
        <v>0.55208333333333337</v>
      </c>
      <c r="AD67" s="72" t="s">
        <v>443</v>
      </c>
      <c r="AE67" s="91">
        <v>43813</v>
      </c>
      <c r="AF67" s="113">
        <v>0.76736111111111116</v>
      </c>
      <c r="AG67" s="113">
        <v>0.82986111111111116</v>
      </c>
      <c r="AH67" s="72" t="s">
        <v>444</v>
      </c>
      <c r="AI67" s="118">
        <v>43817</v>
      </c>
      <c r="AJ67" s="55" t="s">
        <v>195</v>
      </c>
      <c r="AK67" s="72" t="s">
        <v>184</v>
      </c>
      <c r="AL67" s="72" t="s">
        <v>184</v>
      </c>
      <c r="AM67" s="72" t="s">
        <v>184</v>
      </c>
      <c r="AN67" s="72" t="s">
        <v>184</v>
      </c>
      <c r="AO67" s="55" t="s">
        <v>81</v>
      </c>
      <c r="AP67" s="81" t="s">
        <v>15</v>
      </c>
      <c r="AQ67" s="81" t="s">
        <v>4</v>
      </c>
      <c r="AR67" s="81" t="s">
        <v>4</v>
      </c>
      <c r="AS67" s="77" t="s">
        <v>4</v>
      </c>
      <c r="AT67" s="81" t="s">
        <v>4</v>
      </c>
      <c r="AU67" s="81" t="s">
        <v>4</v>
      </c>
      <c r="AV67" s="172">
        <v>24446</v>
      </c>
      <c r="AW67" s="383">
        <v>4</v>
      </c>
      <c r="AX67" s="381">
        <v>8</v>
      </c>
      <c r="AY67" s="359"/>
      <c r="AZ67" s="343"/>
      <c r="BA67" s="83"/>
    </row>
    <row r="68" spans="1:53" ht="30" hidden="1" customHeight="1">
      <c r="A68" s="74">
        <f t="shared" ref="A68:A69" si="24">A67+1</f>
        <v>53</v>
      </c>
      <c r="B68" s="71" t="s">
        <v>445</v>
      </c>
      <c r="C68" s="286"/>
      <c r="D68" s="71" t="s">
        <v>446</v>
      </c>
      <c r="E68" s="74" t="s">
        <v>447</v>
      </c>
      <c r="F68" s="68"/>
      <c r="G68" s="68" t="s">
        <v>181</v>
      </c>
      <c r="H68" s="73"/>
      <c r="I68" s="73" t="s">
        <v>448</v>
      </c>
      <c r="J68" s="74"/>
      <c r="K68" s="74"/>
      <c r="L68" s="74"/>
      <c r="M68" s="58" t="s">
        <v>15</v>
      </c>
      <c r="N68" s="62" t="s">
        <v>78</v>
      </c>
      <c r="O68" s="63">
        <v>12000</v>
      </c>
      <c r="P68" s="371"/>
      <c r="Q68" s="77"/>
      <c r="R68" s="76"/>
      <c r="S68" s="76"/>
      <c r="T68" s="77"/>
      <c r="U68" s="77"/>
      <c r="V68" s="77"/>
      <c r="W68" s="63"/>
      <c r="X68" s="83"/>
      <c r="Y68" s="74"/>
      <c r="Z68" s="74"/>
      <c r="AA68" s="74"/>
      <c r="AB68" s="83"/>
      <c r="AC68" s="74"/>
      <c r="AD68" s="74"/>
      <c r="AE68" s="74"/>
      <c r="AF68" s="74"/>
      <c r="AG68" s="74"/>
      <c r="AH68" s="74"/>
      <c r="AI68" s="74"/>
      <c r="AJ68" s="74"/>
      <c r="AK68" s="74"/>
      <c r="AL68" s="83"/>
      <c r="AM68" s="74"/>
      <c r="AN68" s="74"/>
      <c r="AO68" s="83"/>
      <c r="AP68" s="287"/>
      <c r="AQ68" s="81"/>
      <c r="AR68" s="81"/>
      <c r="AS68" s="81"/>
      <c r="AT68" s="81"/>
      <c r="AU68" s="287"/>
      <c r="AV68" s="119"/>
      <c r="AW68" s="357"/>
      <c r="AX68" s="357"/>
      <c r="AY68" s="357"/>
      <c r="AZ68" s="119"/>
      <c r="BA68" s="83"/>
    </row>
    <row r="69" spans="1:53" ht="30" hidden="1" customHeight="1">
      <c r="A69" s="74">
        <f t="shared" si="24"/>
        <v>54</v>
      </c>
      <c r="B69" s="71" t="s">
        <v>449</v>
      </c>
      <c r="C69" s="286"/>
      <c r="D69" s="286" t="s">
        <v>450</v>
      </c>
      <c r="E69" s="74" t="s">
        <v>447</v>
      </c>
      <c r="F69" s="68"/>
      <c r="G69" s="68" t="s">
        <v>181</v>
      </c>
      <c r="H69" s="73"/>
      <c r="I69" s="73"/>
      <c r="J69" s="63"/>
      <c r="K69" s="74"/>
      <c r="L69" s="74"/>
      <c r="M69" s="58" t="s">
        <v>15</v>
      </c>
      <c r="N69" s="62" t="s">
        <v>78</v>
      </c>
      <c r="O69" s="63">
        <f>O68</f>
        <v>12000</v>
      </c>
      <c r="P69" s="77"/>
      <c r="Q69" s="77"/>
      <c r="R69" s="76"/>
      <c r="S69" s="76"/>
      <c r="T69" s="77"/>
      <c r="U69" s="77"/>
      <c r="V69" s="77"/>
      <c r="W69" s="63"/>
      <c r="X69" s="83"/>
      <c r="Y69" s="74"/>
      <c r="Z69" s="74"/>
      <c r="AA69" s="74"/>
      <c r="AB69" s="83"/>
      <c r="AC69" s="74"/>
      <c r="AD69" s="74"/>
      <c r="AE69" s="74"/>
      <c r="AF69" s="74"/>
      <c r="AG69" s="74"/>
      <c r="AH69" s="74"/>
      <c r="AI69" s="74"/>
      <c r="AJ69" s="74"/>
      <c r="AK69" s="74"/>
      <c r="AL69" s="83"/>
      <c r="AM69" s="74"/>
      <c r="AN69" s="74"/>
      <c r="AO69" s="83"/>
      <c r="AP69" s="287"/>
      <c r="AQ69" s="81"/>
      <c r="AR69" s="81"/>
      <c r="AS69" s="81"/>
      <c r="AT69" s="81"/>
      <c r="AU69" s="287"/>
      <c r="AV69" s="119"/>
      <c r="AW69" s="119"/>
      <c r="AX69" s="119"/>
      <c r="AY69" s="119"/>
      <c r="AZ69" s="119"/>
      <c r="BA69" s="83"/>
    </row>
    <row r="70" spans="1:53" ht="30" hidden="1" customHeight="1">
      <c r="A70" s="74" t="e">
        <f>#REF!+1</f>
        <v>#REF!</v>
      </c>
      <c r="B70" s="73"/>
      <c r="C70" s="73"/>
      <c r="D70" s="73" t="s">
        <v>451</v>
      </c>
      <c r="E70" s="74" t="s">
        <v>452</v>
      </c>
      <c r="F70" s="74"/>
      <c r="G70" s="74" t="s">
        <v>107</v>
      </c>
      <c r="H70" s="73"/>
      <c r="I70" s="73" t="s">
        <v>453</v>
      </c>
      <c r="J70" s="74"/>
      <c r="K70" s="74"/>
      <c r="L70" s="74" t="s">
        <v>6</v>
      </c>
      <c r="M70" s="78" t="s">
        <v>15</v>
      </c>
      <c r="N70" s="62" t="s">
        <v>89</v>
      </c>
      <c r="O70" s="63"/>
      <c r="P70" s="61"/>
      <c r="Q70" s="62"/>
      <c r="R70" s="62"/>
      <c r="S70" s="62"/>
      <c r="T70" s="62"/>
      <c r="U70" s="62"/>
      <c r="V70" s="62"/>
      <c r="W70" s="63"/>
      <c r="X70" s="177"/>
      <c r="Y70" s="74"/>
      <c r="Z70" s="74"/>
      <c r="AA70" s="74"/>
      <c r="AB70" s="177"/>
      <c r="AC70" s="74"/>
      <c r="AD70" s="74"/>
      <c r="AE70" s="74"/>
      <c r="AF70" s="74"/>
      <c r="AG70" s="74"/>
      <c r="AH70" s="74"/>
      <c r="AI70" s="74"/>
      <c r="AJ70" s="74"/>
      <c r="AK70" s="74"/>
      <c r="AL70" s="177"/>
      <c r="AM70" s="74"/>
      <c r="AN70" s="74"/>
      <c r="AO70" s="177"/>
      <c r="AP70" s="178"/>
      <c r="AQ70" s="178"/>
      <c r="AR70" s="178"/>
      <c r="AS70" s="178"/>
      <c r="AT70" s="178"/>
      <c r="AU70" s="178"/>
      <c r="AV70" s="167"/>
      <c r="AW70" s="167"/>
      <c r="AX70" s="167"/>
      <c r="AY70" s="167"/>
      <c r="AZ70" s="167"/>
      <c r="BA70" s="83"/>
    </row>
    <row r="71" spans="1:53" ht="30" hidden="1" customHeight="1">
      <c r="A71" s="74" t="e">
        <f>A70+1</f>
        <v>#REF!</v>
      </c>
      <c r="B71" s="73" t="s">
        <v>454</v>
      </c>
      <c r="C71" s="73" t="s">
        <v>455</v>
      </c>
      <c r="D71" s="73" t="s">
        <v>422</v>
      </c>
      <c r="E71" s="74" t="s">
        <v>452</v>
      </c>
      <c r="F71" s="74"/>
      <c r="G71" s="74" t="s">
        <v>107</v>
      </c>
      <c r="H71" s="73"/>
      <c r="I71" s="73"/>
      <c r="J71" s="74"/>
      <c r="K71" s="74"/>
      <c r="L71" s="74" t="s">
        <v>6</v>
      </c>
      <c r="M71" s="63" t="s">
        <v>15</v>
      </c>
      <c r="N71" s="62" t="s">
        <v>89</v>
      </c>
      <c r="O71" s="63"/>
      <c r="P71" s="62"/>
      <c r="Q71" s="62"/>
      <c r="R71" s="62"/>
      <c r="S71" s="62"/>
      <c r="T71" s="62"/>
      <c r="U71" s="62"/>
      <c r="V71" s="62"/>
      <c r="W71" s="62"/>
      <c r="X71" s="177"/>
      <c r="Y71" s="74"/>
      <c r="Z71" s="74"/>
      <c r="AA71" s="74"/>
      <c r="AB71" s="177"/>
      <c r="AC71" s="74"/>
      <c r="AD71" s="74"/>
      <c r="AE71" s="74"/>
      <c r="AF71" s="74"/>
      <c r="AG71" s="74"/>
      <c r="AH71" s="74"/>
      <c r="AI71" s="74"/>
      <c r="AJ71" s="74"/>
      <c r="AK71" s="74"/>
      <c r="AL71" s="177"/>
      <c r="AM71" s="74"/>
      <c r="AN71" s="74"/>
      <c r="AO71" s="177"/>
      <c r="AP71" s="178"/>
      <c r="AQ71" s="178"/>
      <c r="AR71" s="178"/>
      <c r="AS71" s="178"/>
      <c r="AT71" s="178"/>
      <c r="AU71" s="178"/>
      <c r="AV71" s="167"/>
      <c r="AW71" s="167"/>
      <c r="AX71" s="167"/>
      <c r="AY71" s="167"/>
      <c r="AZ71" s="167"/>
      <c r="BA71" s="83"/>
    </row>
    <row r="72" spans="1:53" ht="30" hidden="1" customHeight="1">
      <c r="A72" s="68">
        <f t="shared" ref="A72:A74" si="25">A67+1</f>
        <v>53</v>
      </c>
      <c r="B72" s="70" t="s">
        <v>456</v>
      </c>
      <c r="C72" s="70" t="s">
        <v>457</v>
      </c>
      <c r="D72" s="120" t="s">
        <v>458</v>
      </c>
      <c r="E72" s="68" t="s">
        <v>452</v>
      </c>
      <c r="F72" s="68"/>
      <c r="G72" s="55" t="s">
        <v>107</v>
      </c>
      <c r="H72" s="68"/>
      <c r="I72" s="56"/>
      <c r="J72" s="288"/>
      <c r="K72" s="55"/>
      <c r="L72" s="55"/>
      <c r="M72" s="75" t="s">
        <v>15</v>
      </c>
      <c r="N72" s="84"/>
      <c r="O72" s="60"/>
      <c r="P72" s="108"/>
      <c r="Q72" s="84"/>
      <c r="R72" s="122"/>
      <c r="S72" s="122"/>
      <c r="T72" s="75"/>
      <c r="U72" s="75"/>
      <c r="V72" s="75"/>
      <c r="W72" s="60"/>
      <c r="X72" s="68"/>
      <c r="Y72" s="68"/>
      <c r="Z72" s="68"/>
      <c r="AA72" s="68"/>
      <c r="AB72" s="68"/>
      <c r="AC72" s="68"/>
      <c r="AD72" s="68"/>
      <c r="AE72" s="185"/>
      <c r="AF72" s="147"/>
      <c r="AG72" s="147"/>
      <c r="AH72" s="68"/>
      <c r="AI72" s="185"/>
      <c r="AJ72" s="147"/>
      <c r="AK72" s="55"/>
      <c r="AL72" s="68"/>
      <c r="AM72" s="68"/>
      <c r="AN72" s="68"/>
      <c r="AO72" s="55"/>
      <c r="AP72" s="125"/>
      <c r="AQ72" s="125"/>
      <c r="AR72" s="125"/>
      <c r="AS72" s="125"/>
      <c r="AT72" s="125"/>
      <c r="AU72" s="125"/>
      <c r="AV72" s="125"/>
      <c r="AW72" s="125"/>
      <c r="AX72" s="125"/>
      <c r="AY72" s="306"/>
      <c r="AZ72" s="125"/>
      <c r="BA72" s="67"/>
    </row>
    <row r="73" spans="1:53" ht="30" customHeight="1">
      <c r="A73" s="68">
        <f t="shared" si="25"/>
        <v>54</v>
      </c>
      <c r="B73" s="70" t="s">
        <v>459</v>
      </c>
      <c r="C73" s="70" t="s">
        <v>460</v>
      </c>
      <c r="D73" s="120" t="s">
        <v>461</v>
      </c>
      <c r="E73" s="72" t="s">
        <v>452</v>
      </c>
      <c r="F73" s="68" t="s">
        <v>75</v>
      </c>
      <c r="G73" s="68" t="s">
        <v>156</v>
      </c>
      <c r="H73" s="72" t="s">
        <v>76</v>
      </c>
      <c r="I73" s="73"/>
      <c r="J73" s="289" t="s">
        <v>462</v>
      </c>
      <c r="K73" s="74"/>
      <c r="L73" s="74"/>
      <c r="M73" s="60" t="s">
        <v>4</v>
      </c>
      <c r="N73" s="84" t="s">
        <v>78</v>
      </c>
      <c r="O73" s="77"/>
      <c r="P73" s="380" t="s">
        <v>79</v>
      </c>
      <c r="Q73" s="367" t="s">
        <v>78</v>
      </c>
      <c r="R73" s="86">
        <v>43814</v>
      </c>
      <c r="S73" s="86">
        <v>43817</v>
      </c>
      <c r="T73" s="77" t="s">
        <v>4</v>
      </c>
      <c r="U73" s="77" t="s">
        <v>4</v>
      </c>
      <c r="V73" s="77" t="s">
        <v>4</v>
      </c>
      <c r="W73" s="63" t="str">
        <f t="shared" ref="W73:W74" si="26">M73</f>
        <v>Yes</v>
      </c>
      <c r="X73" s="72" t="s">
        <v>159</v>
      </c>
      <c r="Y73" s="72" t="s">
        <v>22</v>
      </c>
      <c r="Z73" s="72" t="s">
        <v>138</v>
      </c>
      <c r="AA73" s="72" t="s">
        <v>138</v>
      </c>
      <c r="AB73" s="72" t="s">
        <v>138</v>
      </c>
      <c r="AC73" s="72" t="s">
        <v>138</v>
      </c>
      <c r="AD73" s="72" t="s">
        <v>138</v>
      </c>
      <c r="AE73" s="91">
        <v>43813</v>
      </c>
      <c r="AF73" s="113">
        <v>0.79861111111111116</v>
      </c>
      <c r="AG73" s="113">
        <v>0.85763888888888884</v>
      </c>
      <c r="AH73" s="72" t="s">
        <v>189</v>
      </c>
      <c r="AI73" s="91">
        <v>43817</v>
      </c>
      <c r="AJ73" s="113">
        <v>0.44444444444444442</v>
      </c>
      <c r="AK73" s="72" t="s">
        <v>240</v>
      </c>
      <c r="AL73" s="72" t="s">
        <v>138</v>
      </c>
      <c r="AM73" s="72" t="s">
        <v>138</v>
      </c>
      <c r="AN73" s="72" t="s">
        <v>138</v>
      </c>
      <c r="AO73" s="55" t="s">
        <v>81</v>
      </c>
      <c r="AP73" s="72" t="s">
        <v>15</v>
      </c>
      <c r="AQ73" s="81" t="s">
        <v>4</v>
      </c>
      <c r="AR73" s="81" t="s">
        <v>4</v>
      </c>
      <c r="AS73" s="72" t="s">
        <v>4</v>
      </c>
      <c r="AT73" s="81" t="s">
        <v>4</v>
      </c>
      <c r="AU73" s="72" t="s">
        <v>4</v>
      </c>
      <c r="AV73" s="294">
        <v>30165</v>
      </c>
      <c r="AW73" s="384">
        <v>3</v>
      </c>
      <c r="AX73" s="381">
        <v>7</v>
      </c>
      <c r="AY73" s="359"/>
      <c r="AZ73" s="343" t="s">
        <v>71</v>
      </c>
      <c r="BA73" s="83"/>
    </row>
    <row r="74" spans="1:53" ht="30" customHeight="1">
      <c r="A74" s="68">
        <f t="shared" si="25"/>
        <v>55</v>
      </c>
      <c r="B74" s="71" t="s">
        <v>463</v>
      </c>
      <c r="C74" s="73" t="s">
        <v>464</v>
      </c>
      <c r="D74" s="73" t="s">
        <v>465</v>
      </c>
      <c r="E74" s="74" t="s">
        <v>466</v>
      </c>
      <c r="F74" s="68" t="s">
        <v>75</v>
      </c>
      <c r="G74" s="74" t="s">
        <v>107</v>
      </c>
      <c r="H74" s="72" t="s">
        <v>76</v>
      </c>
      <c r="I74" s="73"/>
      <c r="J74" s="72" t="s">
        <v>467</v>
      </c>
      <c r="K74" s="74"/>
      <c r="L74" s="74" t="s">
        <v>6</v>
      </c>
      <c r="M74" s="60" t="s">
        <v>4</v>
      </c>
      <c r="N74" s="84" t="s">
        <v>89</v>
      </c>
      <c r="O74" s="77"/>
      <c r="P74" s="380" t="s">
        <v>79</v>
      </c>
      <c r="Q74" s="367" t="s">
        <v>78</v>
      </c>
      <c r="R74" s="86">
        <v>43814</v>
      </c>
      <c r="S74" s="86">
        <v>43816</v>
      </c>
      <c r="T74" s="77" t="s">
        <v>4</v>
      </c>
      <c r="U74" s="77" t="s">
        <v>4</v>
      </c>
      <c r="V74" s="77" t="s">
        <v>15</v>
      </c>
      <c r="W74" s="63" t="str">
        <f t="shared" si="26"/>
        <v>Yes</v>
      </c>
      <c r="X74" s="74" t="s">
        <v>468</v>
      </c>
      <c r="Y74" s="72" t="s">
        <v>22</v>
      </c>
      <c r="Z74" s="91">
        <v>43812</v>
      </c>
      <c r="AA74" s="113">
        <v>0.71875</v>
      </c>
      <c r="AB74" s="91">
        <v>43813</v>
      </c>
      <c r="AC74" s="113">
        <v>0.4201388888888889</v>
      </c>
      <c r="AD74" s="72" t="s">
        <v>469</v>
      </c>
      <c r="AE74" s="91">
        <v>43813</v>
      </c>
      <c r="AF74" s="113">
        <v>0.76736111111111116</v>
      </c>
      <c r="AG74" s="113">
        <v>0.82986111111111116</v>
      </c>
      <c r="AH74" s="72" t="s">
        <v>470</v>
      </c>
      <c r="AI74" s="91">
        <v>43816</v>
      </c>
      <c r="AJ74" s="113">
        <v>0.87847222222222221</v>
      </c>
      <c r="AK74" s="72" t="s">
        <v>471</v>
      </c>
      <c r="AL74" s="175">
        <v>43817</v>
      </c>
      <c r="AM74" s="113">
        <v>0.51041666666666663</v>
      </c>
      <c r="AN74" s="72" t="s">
        <v>472</v>
      </c>
      <c r="AO74" s="55" t="s">
        <v>81</v>
      </c>
      <c r="AP74" s="81" t="s">
        <v>15</v>
      </c>
      <c r="AQ74" s="81" t="s">
        <v>4</v>
      </c>
      <c r="AR74" s="81" t="s">
        <v>4</v>
      </c>
      <c r="AS74" s="81" t="s">
        <v>4</v>
      </c>
      <c r="AT74" s="81" t="s">
        <v>4</v>
      </c>
      <c r="AU74" s="81" t="s">
        <v>4</v>
      </c>
      <c r="AV74" s="95">
        <v>31836</v>
      </c>
      <c r="AW74" s="381">
        <v>2</v>
      </c>
      <c r="AX74" s="381">
        <v>6</v>
      </c>
      <c r="AY74" s="359"/>
      <c r="AZ74" s="343" t="s">
        <v>71</v>
      </c>
      <c r="BA74" s="83"/>
    </row>
    <row r="75" spans="1:53" ht="30" hidden="1" customHeight="1">
      <c r="A75" s="74">
        <f>A74+1</f>
        <v>56</v>
      </c>
      <c r="B75" s="73"/>
      <c r="C75" s="73"/>
      <c r="D75" s="73" t="s">
        <v>473</v>
      </c>
      <c r="E75" s="74" t="s">
        <v>474</v>
      </c>
      <c r="F75" s="74"/>
      <c r="G75" s="74" t="s">
        <v>107</v>
      </c>
      <c r="H75" s="73"/>
      <c r="I75" s="73"/>
      <c r="J75" s="74"/>
      <c r="K75" s="74"/>
      <c r="L75" s="74" t="s">
        <v>6</v>
      </c>
      <c r="M75" s="78" t="s">
        <v>15</v>
      </c>
      <c r="N75" s="62" t="s">
        <v>89</v>
      </c>
      <c r="O75" s="63"/>
      <c r="P75" s="371"/>
      <c r="Q75" s="62"/>
      <c r="R75" s="62"/>
      <c r="S75" s="62"/>
      <c r="T75" s="62"/>
      <c r="U75" s="62"/>
      <c r="V75" s="62"/>
      <c r="W75" s="63"/>
      <c r="X75" s="177"/>
      <c r="Y75" s="74"/>
      <c r="Z75" s="74"/>
      <c r="AA75" s="74"/>
      <c r="AB75" s="177"/>
      <c r="AC75" s="74"/>
      <c r="AD75" s="74"/>
      <c r="AE75" s="74"/>
      <c r="AF75" s="74"/>
      <c r="AG75" s="74"/>
      <c r="AH75" s="74"/>
      <c r="AI75" s="74"/>
      <c r="AJ75" s="74"/>
      <c r="AK75" s="74"/>
      <c r="AL75" s="177"/>
      <c r="AM75" s="74"/>
      <c r="AN75" s="74"/>
      <c r="AO75" s="177"/>
      <c r="AP75" s="178"/>
      <c r="AQ75" s="178"/>
      <c r="AR75" s="178"/>
      <c r="AS75" s="178"/>
      <c r="AT75" s="178"/>
      <c r="AU75" s="178"/>
      <c r="AV75" s="167"/>
      <c r="AW75" s="355"/>
      <c r="AX75" s="355"/>
      <c r="AY75" s="354"/>
      <c r="AZ75" s="167"/>
      <c r="BA75" s="83"/>
    </row>
    <row r="76" spans="1:53" ht="30" customHeight="1">
      <c r="A76" s="68">
        <f t="shared" ref="A76:A77" si="27">A74+1</f>
        <v>56</v>
      </c>
      <c r="B76" s="73" t="s">
        <v>475</v>
      </c>
      <c r="C76" s="71" t="s">
        <v>476</v>
      </c>
      <c r="D76" s="290" t="s">
        <v>477</v>
      </c>
      <c r="E76" s="74" t="s">
        <v>478</v>
      </c>
      <c r="F76" s="74" t="s">
        <v>478</v>
      </c>
      <c r="G76" s="74" t="s">
        <v>156</v>
      </c>
      <c r="H76" s="72" t="s">
        <v>98</v>
      </c>
      <c r="I76" s="73"/>
      <c r="J76" s="289" t="s">
        <v>479</v>
      </c>
      <c r="K76" s="74"/>
      <c r="L76" s="74"/>
      <c r="M76" s="60" t="s">
        <v>4</v>
      </c>
      <c r="N76" s="85" t="s">
        <v>157</v>
      </c>
      <c r="O76" s="77"/>
      <c r="P76" s="382" t="s">
        <v>158</v>
      </c>
      <c r="Q76" s="368" t="s">
        <v>78</v>
      </c>
      <c r="R76" s="86">
        <v>43814</v>
      </c>
      <c r="S76" s="86">
        <v>43816</v>
      </c>
      <c r="T76" s="77" t="s">
        <v>4</v>
      </c>
      <c r="U76" s="77" t="s">
        <v>4</v>
      </c>
      <c r="V76" s="77" t="s">
        <v>15</v>
      </c>
      <c r="W76" s="63" t="str">
        <f t="shared" ref="W76:W80" si="28">M76</f>
        <v>Yes</v>
      </c>
      <c r="X76" s="72" t="s">
        <v>159</v>
      </c>
      <c r="Y76" s="72"/>
      <c r="Z76" s="72" t="s">
        <v>138</v>
      </c>
      <c r="AA76" s="72" t="s">
        <v>138</v>
      </c>
      <c r="AB76" s="72" t="s">
        <v>138</v>
      </c>
      <c r="AC76" s="72" t="s">
        <v>138</v>
      </c>
      <c r="AD76" s="72" t="s">
        <v>138</v>
      </c>
      <c r="AE76" s="91">
        <v>43814</v>
      </c>
      <c r="AF76" s="113">
        <v>0.35416666666666669</v>
      </c>
      <c r="AG76" s="113">
        <v>0.4201388888888889</v>
      </c>
      <c r="AH76" s="72" t="s">
        <v>160</v>
      </c>
      <c r="AI76" s="91">
        <v>43816</v>
      </c>
      <c r="AJ76" s="113">
        <v>0.87847222222222221</v>
      </c>
      <c r="AK76" s="72" t="s">
        <v>168</v>
      </c>
      <c r="AL76" s="72" t="s">
        <v>138</v>
      </c>
      <c r="AM76" s="72" t="s">
        <v>138</v>
      </c>
      <c r="AN76" s="72" t="s">
        <v>138</v>
      </c>
      <c r="AO76" s="55" t="s">
        <v>81</v>
      </c>
      <c r="AP76" s="81" t="s">
        <v>15</v>
      </c>
      <c r="AQ76" s="81" t="s">
        <v>4</v>
      </c>
      <c r="AR76" s="81" t="s">
        <v>4</v>
      </c>
      <c r="AS76" s="81" t="s">
        <v>4</v>
      </c>
      <c r="AT76" s="81" t="s">
        <v>4</v>
      </c>
      <c r="AU76" s="81" t="s">
        <v>4</v>
      </c>
      <c r="AV76" s="291"/>
      <c r="AW76" s="384">
        <v>1</v>
      </c>
      <c r="AX76" s="384">
        <v>3</v>
      </c>
      <c r="AY76" s="361"/>
      <c r="AZ76" s="344"/>
      <c r="BA76" s="83"/>
    </row>
    <row r="77" spans="1:53" ht="51" hidden="1">
      <c r="A77" s="68">
        <f t="shared" si="27"/>
        <v>57</v>
      </c>
      <c r="B77" s="71" t="s">
        <v>480</v>
      </c>
      <c r="C77" s="71" t="s">
        <v>481</v>
      </c>
      <c r="D77" s="73" t="s">
        <v>482</v>
      </c>
      <c r="E77" s="74" t="s">
        <v>478</v>
      </c>
      <c r="F77" s="74" t="s">
        <v>478</v>
      </c>
      <c r="G77" s="74" t="s">
        <v>156</v>
      </c>
      <c r="H77" s="72" t="s">
        <v>98</v>
      </c>
      <c r="I77" s="73"/>
      <c r="J77" s="72" t="s">
        <v>483</v>
      </c>
      <c r="K77" s="74" t="s">
        <v>6</v>
      </c>
      <c r="L77" s="74" t="s">
        <v>6</v>
      </c>
      <c r="M77" s="60" t="s">
        <v>4</v>
      </c>
      <c r="N77" s="84" t="s">
        <v>100</v>
      </c>
      <c r="O77" s="63"/>
      <c r="P77" s="243" t="s">
        <v>118</v>
      </c>
      <c r="Q77" s="85" t="s">
        <v>78</v>
      </c>
      <c r="R77" s="180">
        <v>43814</v>
      </c>
      <c r="S77" s="180">
        <v>43815</v>
      </c>
      <c r="T77" s="77" t="s">
        <v>4</v>
      </c>
      <c r="U77" s="77" t="s">
        <v>15</v>
      </c>
      <c r="V77" s="77" t="s">
        <v>15</v>
      </c>
      <c r="W77" s="63" t="str">
        <f t="shared" si="28"/>
        <v>Yes</v>
      </c>
      <c r="X77" s="71"/>
      <c r="Y77" s="74"/>
      <c r="Z77" s="74"/>
      <c r="AA77" s="74"/>
      <c r="AB77" s="91">
        <v>43814</v>
      </c>
      <c r="AC77" s="74"/>
      <c r="AD77" s="74"/>
      <c r="AE77" s="292"/>
      <c r="AF77" s="293"/>
      <c r="AG77" s="292"/>
      <c r="AH77" s="292" t="s">
        <v>484</v>
      </c>
      <c r="AI77" s="292" t="s">
        <v>484</v>
      </c>
      <c r="AJ77" s="293"/>
      <c r="AK77" s="293"/>
      <c r="AL77" s="83"/>
      <c r="AM77" s="74"/>
      <c r="AN77" s="74"/>
      <c r="AO77" s="55" t="s">
        <v>81</v>
      </c>
      <c r="AP77" s="81" t="s">
        <v>15</v>
      </c>
      <c r="AQ77" s="81" t="s">
        <v>4</v>
      </c>
      <c r="AR77" s="81" t="s">
        <v>4</v>
      </c>
      <c r="AS77" s="81" t="s">
        <v>4</v>
      </c>
      <c r="AT77" s="81" t="s">
        <v>15</v>
      </c>
      <c r="AU77" s="81" t="s">
        <v>15</v>
      </c>
      <c r="AV77" s="119"/>
      <c r="AW77" s="357"/>
      <c r="AX77" s="357"/>
      <c r="AY77" s="358"/>
      <c r="AZ77" s="119"/>
      <c r="BA77" s="83"/>
    </row>
    <row r="78" spans="1:53" ht="30" customHeight="1">
      <c r="A78" s="68">
        <f>A77+1</f>
        <v>58</v>
      </c>
      <c r="B78" s="71" t="s">
        <v>485</v>
      </c>
      <c r="C78" s="160" t="s">
        <v>486</v>
      </c>
      <c r="D78" s="160" t="s">
        <v>487</v>
      </c>
      <c r="E78" s="74" t="s">
        <v>478</v>
      </c>
      <c r="F78" s="68" t="s">
        <v>478</v>
      </c>
      <c r="G78" s="74" t="s">
        <v>156</v>
      </c>
      <c r="H78" s="72" t="s">
        <v>76</v>
      </c>
      <c r="I78" s="73"/>
      <c r="J78" s="72" t="s">
        <v>488</v>
      </c>
      <c r="K78" s="74"/>
      <c r="L78" s="74"/>
      <c r="M78" s="60" t="s">
        <v>4</v>
      </c>
      <c r="N78" s="85" t="s">
        <v>157</v>
      </c>
      <c r="O78" s="77"/>
      <c r="P78" s="382" t="s">
        <v>158</v>
      </c>
      <c r="Q78" s="368" t="s">
        <v>78</v>
      </c>
      <c r="R78" s="86">
        <v>43814</v>
      </c>
      <c r="S78" s="86">
        <v>43815</v>
      </c>
      <c r="T78" s="77" t="s">
        <v>4</v>
      </c>
      <c r="U78" s="77" t="s">
        <v>15</v>
      </c>
      <c r="V78" s="77" t="s">
        <v>15</v>
      </c>
      <c r="W78" s="63" t="str">
        <f t="shared" si="28"/>
        <v>Yes</v>
      </c>
      <c r="X78" s="72" t="s">
        <v>159</v>
      </c>
      <c r="Y78" s="72"/>
      <c r="Z78" s="72" t="s">
        <v>138</v>
      </c>
      <c r="AA78" s="72" t="s">
        <v>138</v>
      </c>
      <c r="AB78" s="72" t="s">
        <v>138</v>
      </c>
      <c r="AC78" s="72" t="s">
        <v>138</v>
      </c>
      <c r="AD78" s="72" t="s">
        <v>138</v>
      </c>
      <c r="AE78" s="91">
        <v>43814</v>
      </c>
      <c r="AF78" s="113">
        <v>0.35416666666666669</v>
      </c>
      <c r="AG78" s="113">
        <v>0.4201388888888889</v>
      </c>
      <c r="AH78" s="72" t="s">
        <v>160</v>
      </c>
      <c r="AI78" s="91">
        <v>43815</v>
      </c>
      <c r="AJ78" s="113">
        <v>0.87847222222222221</v>
      </c>
      <c r="AK78" s="72" t="s">
        <v>489</v>
      </c>
      <c r="AL78" s="72" t="s">
        <v>138</v>
      </c>
      <c r="AM78" s="72" t="s">
        <v>138</v>
      </c>
      <c r="AN78" s="72" t="s">
        <v>138</v>
      </c>
      <c r="AO78" s="55" t="s">
        <v>81</v>
      </c>
      <c r="AP78" s="81" t="s">
        <v>15</v>
      </c>
      <c r="AQ78" s="81" t="s">
        <v>4</v>
      </c>
      <c r="AR78" s="81" t="s">
        <v>4</v>
      </c>
      <c r="AS78" s="81" t="s">
        <v>4</v>
      </c>
      <c r="AT78" s="81" t="s">
        <v>15</v>
      </c>
      <c r="AU78" s="81" t="s">
        <v>15</v>
      </c>
      <c r="AV78" s="294">
        <v>23770</v>
      </c>
      <c r="AW78" s="384">
        <v>2</v>
      </c>
      <c r="AX78" s="384">
        <v>5</v>
      </c>
      <c r="AY78" s="361"/>
      <c r="AZ78" s="344"/>
      <c r="BA78" s="83"/>
    </row>
    <row r="79" spans="1:53" ht="30" hidden="1" customHeight="1">
      <c r="A79" s="68">
        <f t="shared" ref="A79:A80" si="29">A76+1</f>
        <v>57</v>
      </c>
      <c r="B79" s="73" t="s">
        <v>490</v>
      </c>
      <c r="C79" s="73" t="s">
        <v>491</v>
      </c>
      <c r="D79" s="73" t="s">
        <v>492</v>
      </c>
      <c r="E79" s="74" t="s">
        <v>478</v>
      </c>
      <c r="F79" s="74" t="s">
        <v>478</v>
      </c>
      <c r="G79" s="68" t="s">
        <v>156</v>
      </c>
      <c r="H79" s="72" t="s">
        <v>76</v>
      </c>
      <c r="I79" s="128"/>
      <c r="J79" s="74" t="s">
        <v>493</v>
      </c>
      <c r="K79" s="74" t="s">
        <v>6</v>
      </c>
      <c r="L79" s="74" t="s">
        <v>13</v>
      </c>
      <c r="M79" s="60" t="s">
        <v>4</v>
      </c>
      <c r="N79" s="84" t="s">
        <v>78</v>
      </c>
      <c r="O79" s="62"/>
      <c r="P79" s="243" t="s">
        <v>118</v>
      </c>
      <c r="Q79" s="62" t="s">
        <v>78</v>
      </c>
      <c r="R79" s="86">
        <v>43814</v>
      </c>
      <c r="S79" s="86">
        <v>43816</v>
      </c>
      <c r="T79" s="77" t="s">
        <v>4</v>
      </c>
      <c r="U79" s="77" t="s">
        <v>4</v>
      </c>
      <c r="V79" s="77" t="s">
        <v>15</v>
      </c>
      <c r="W79" s="63" t="str">
        <f t="shared" si="28"/>
        <v>Yes</v>
      </c>
      <c r="X79" s="74" t="s">
        <v>159</v>
      </c>
      <c r="Y79" s="72" t="s">
        <v>22</v>
      </c>
      <c r="Z79" s="74" t="s">
        <v>138</v>
      </c>
      <c r="AA79" s="74" t="s">
        <v>138</v>
      </c>
      <c r="AB79" s="74" t="s">
        <v>138</v>
      </c>
      <c r="AC79" s="74" t="s">
        <v>138</v>
      </c>
      <c r="AD79" s="74" t="s">
        <v>138</v>
      </c>
      <c r="AE79" s="91">
        <v>43814</v>
      </c>
      <c r="AF79" s="113">
        <v>0.79861111111111116</v>
      </c>
      <c r="AG79" s="113">
        <v>0.85763888888888884</v>
      </c>
      <c r="AH79" s="72" t="s">
        <v>189</v>
      </c>
      <c r="AI79" s="91">
        <v>43816</v>
      </c>
      <c r="AJ79" s="113">
        <v>0.87847222222222221</v>
      </c>
      <c r="AK79" s="72" t="s">
        <v>190</v>
      </c>
      <c r="AL79" s="72" t="s">
        <v>138</v>
      </c>
      <c r="AM79" s="72" t="s">
        <v>138</v>
      </c>
      <c r="AN79" s="72" t="s">
        <v>138</v>
      </c>
      <c r="AO79" s="55" t="s">
        <v>81</v>
      </c>
      <c r="AP79" s="81" t="s">
        <v>15</v>
      </c>
      <c r="AQ79" s="81" t="s">
        <v>4</v>
      </c>
      <c r="AR79" s="81" t="s">
        <v>4</v>
      </c>
      <c r="AS79" s="139" t="s">
        <v>4</v>
      </c>
      <c r="AT79" s="81" t="s">
        <v>4</v>
      </c>
      <c r="AU79" s="139" t="s">
        <v>4</v>
      </c>
      <c r="AV79" s="295">
        <v>24303</v>
      </c>
      <c r="AW79" s="351"/>
      <c r="AX79" s="351"/>
      <c r="AY79" s="351"/>
      <c r="AZ79" s="81" t="s">
        <v>71</v>
      </c>
      <c r="BA79" s="83"/>
    </row>
    <row r="80" spans="1:53" ht="30" customHeight="1">
      <c r="A80" s="68">
        <f t="shared" si="29"/>
        <v>58</v>
      </c>
      <c r="B80" s="121" t="s">
        <v>494</v>
      </c>
      <c r="C80" s="70" t="s">
        <v>495</v>
      </c>
      <c r="D80" s="73" t="s">
        <v>496</v>
      </c>
      <c r="E80" s="74" t="s">
        <v>478</v>
      </c>
      <c r="F80" s="74" t="s">
        <v>478</v>
      </c>
      <c r="G80" s="72" t="s">
        <v>86</v>
      </c>
      <c r="H80" s="72" t="s">
        <v>76</v>
      </c>
      <c r="I80" s="128" t="s">
        <v>497</v>
      </c>
      <c r="J80" s="72" t="s">
        <v>498</v>
      </c>
      <c r="K80" s="74"/>
      <c r="L80" s="74"/>
      <c r="M80" s="60" t="s">
        <v>4</v>
      </c>
      <c r="N80" s="84" t="s">
        <v>89</v>
      </c>
      <c r="O80" s="77"/>
      <c r="P80" s="380" t="s">
        <v>79</v>
      </c>
      <c r="Q80" s="367" t="s">
        <v>78</v>
      </c>
      <c r="R80" s="86">
        <v>43814</v>
      </c>
      <c r="S80" s="86">
        <v>43817</v>
      </c>
      <c r="T80" s="77" t="s">
        <v>4</v>
      </c>
      <c r="U80" s="77" t="s">
        <v>4</v>
      </c>
      <c r="V80" s="77" t="s">
        <v>4</v>
      </c>
      <c r="W80" s="63" t="str">
        <f t="shared" si="28"/>
        <v>Yes</v>
      </c>
      <c r="X80" s="72" t="s">
        <v>499</v>
      </c>
      <c r="Y80" s="72" t="s">
        <v>22</v>
      </c>
      <c r="Z80" s="91">
        <v>43812</v>
      </c>
      <c r="AA80" s="113">
        <v>0.72569444444444442</v>
      </c>
      <c r="AB80" s="72" t="s">
        <v>500</v>
      </c>
      <c r="AC80" s="91">
        <v>43813</v>
      </c>
      <c r="AD80" s="113">
        <v>0.4201388888888889</v>
      </c>
      <c r="AE80" s="91">
        <v>43813</v>
      </c>
      <c r="AF80" s="113">
        <v>0.57638888888888884</v>
      </c>
      <c r="AG80" s="113">
        <v>0.63541666666666663</v>
      </c>
      <c r="AH80" s="72" t="s">
        <v>501</v>
      </c>
      <c r="AI80" s="91">
        <v>43817</v>
      </c>
      <c r="AJ80" s="113">
        <v>0.25</v>
      </c>
      <c r="AK80" s="113">
        <v>0.30902777777777779</v>
      </c>
      <c r="AL80" s="91">
        <v>43819</v>
      </c>
      <c r="AM80" s="113">
        <v>0.51041666666666663</v>
      </c>
      <c r="AN80" s="72" t="s">
        <v>472</v>
      </c>
      <c r="AO80" s="68" t="s">
        <v>216</v>
      </c>
      <c r="AP80" s="81" t="s">
        <v>217</v>
      </c>
      <c r="AQ80" s="81" t="s">
        <v>217</v>
      </c>
      <c r="AR80" s="81" t="s">
        <v>217</v>
      </c>
      <c r="AS80" s="81" t="s">
        <v>217</v>
      </c>
      <c r="AT80" s="81" t="s">
        <v>217</v>
      </c>
      <c r="AU80" s="81" t="s">
        <v>217</v>
      </c>
      <c r="AV80" s="296">
        <v>30462</v>
      </c>
      <c r="AW80" s="384">
        <v>4</v>
      </c>
      <c r="AX80" s="381">
        <v>8</v>
      </c>
      <c r="AY80" s="359"/>
      <c r="AZ80" s="343" t="s">
        <v>71</v>
      </c>
      <c r="BA80" s="83"/>
    </row>
    <row r="81" spans="1:53" ht="30" hidden="1" customHeight="1">
      <c r="A81" s="74" t="e">
        <f>#REF!+1</f>
        <v>#REF!</v>
      </c>
      <c r="B81" s="297" t="s">
        <v>502</v>
      </c>
      <c r="C81" s="73"/>
      <c r="D81" s="73" t="s">
        <v>503</v>
      </c>
      <c r="E81" s="74" t="s">
        <v>478</v>
      </c>
      <c r="F81" s="68"/>
      <c r="G81" s="68" t="s">
        <v>181</v>
      </c>
      <c r="H81" s="73"/>
      <c r="I81" s="73"/>
      <c r="J81" s="284" t="s">
        <v>504</v>
      </c>
      <c r="K81" s="74" t="s">
        <v>6</v>
      </c>
      <c r="L81" s="74" t="s">
        <v>6</v>
      </c>
      <c r="M81" s="63" t="s">
        <v>15</v>
      </c>
      <c r="N81" s="62" t="s">
        <v>78</v>
      </c>
      <c r="O81" s="63"/>
      <c r="P81" s="371"/>
      <c r="Q81" s="62"/>
      <c r="R81" s="62"/>
      <c r="S81" s="62"/>
      <c r="T81" s="62"/>
      <c r="U81" s="62"/>
      <c r="V81" s="62"/>
      <c r="W81" s="62"/>
      <c r="X81" s="177"/>
      <c r="Y81" s="74"/>
      <c r="Z81" s="74"/>
      <c r="AA81" s="74"/>
      <c r="AB81" s="177"/>
      <c r="AC81" s="74"/>
      <c r="AD81" s="74"/>
      <c r="AE81" s="74"/>
      <c r="AF81" s="74"/>
      <c r="AG81" s="74"/>
      <c r="AH81" s="74"/>
      <c r="AI81" s="74"/>
      <c r="AJ81" s="74"/>
      <c r="AK81" s="74"/>
      <c r="AL81" s="177"/>
      <c r="AM81" s="74"/>
      <c r="AN81" s="74"/>
      <c r="AO81" s="177"/>
      <c r="AP81" s="178"/>
      <c r="AQ81" s="178"/>
      <c r="AR81" s="178"/>
      <c r="AS81" s="178"/>
      <c r="AT81" s="178"/>
      <c r="AU81" s="178"/>
      <c r="AV81" s="167"/>
      <c r="AW81" s="355"/>
      <c r="AX81" s="355"/>
      <c r="AY81" s="355"/>
      <c r="AZ81" s="167"/>
      <c r="BA81" s="83"/>
    </row>
    <row r="82" spans="1:53" ht="30" hidden="1" customHeight="1">
      <c r="A82" s="74" t="e">
        <f>A81+1</f>
        <v>#REF!</v>
      </c>
      <c r="B82" s="298"/>
      <c r="C82" s="298"/>
      <c r="D82" s="298" t="s">
        <v>505</v>
      </c>
      <c r="E82" s="74" t="s">
        <v>478</v>
      </c>
      <c r="F82" s="74"/>
      <c r="G82" s="74" t="s">
        <v>383</v>
      </c>
      <c r="H82" s="299"/>
      <c r="I82" s="299"/>
      <c r="J82" s="300" t="s">
        <v>506</v>
      </c>
      <c r="K82" s="74" t="s">
        <v>6</v>
      </c>
      <c r="L82" s="74" t="s">
        <v>13</v>
      </c>
      <c r="M82" s="78" t="s">
        <v>15</v>
      </c>
      <c r="N82" s="62" t="s">
        <v>78</v>
      </c>
      <c r="O82" s="63"/>
      <c r="P82" s="62"/>
      <c r="Q82" s="62"/>
      <c r="R82" s="62"/>
      <c r="S82" s="62"/>
      <c r="T82" s="62"/>
      <c r="U82" s="62"/>
      <c r="V82" s="62"/>
      <c r="W82" s="62"/>
      <c r="X82" s="177"/>
      <c r="Y82" s="181"/>
      <c r="Z82" s="181"/>
      <c r="AA82" s="74"/>
      <c r="AB82" s="177"/>
      <c r="AC82" s="74"/>
      <c r="AD82" s="74"/>
      <c r="AE82" s="74"/>
      <c r="AF82" s="74"/>
      <c r="AG82" s="74"/>
      <c r="AH82" s="74"/>
      <c r="AI82" s="181"/>
      <c r="AJ82" s="74"/>
      <c r="AK82" s="74"/>
      <c r="AL82" s="177"/>
      <c r="AM82" s="74"/>
      <c r="AN82" s="74"/>
      <c r="AO82" s="177"/>
      <c r="AP82" s="178"/>
      <c r="AQ82" s="178"/>
      <c r="AR82" s="178"/>
      <c r="AS82" s="178"/>
      <c r="AT82" s="178"/>
      <c r="AU82" s="178"/>
      <c r="AV82" s="167"/>
      <c r="AW82" s="167"/>
      <c r="AX82" s="167"/>
      <c r="AY82" s="167"/>
      <c r="AZ82" s="167"/>
      <c r="BA82" s="83"/>
    </row>
    <row r="83" spans="1:53" ht="30" hidden="1" customHeight="1">
      <c r="A83" s="74" t="e">
        <f>#REF!+1</f>
        <v>#REF!</v>
      </c>
      <c r="B83" s="73" t="s">
        <v>507</v>
      </c>
      <c r="C83" s="73" t="s">
        <v>508</v>
      </c>
      <c r="D83" s="73" t="s">
        <v>509</v>
      </c>
      <c r="E83" s="74" t="s">
        <v>156</v>
      </c>
      <c r="F83" s="72"/>
      <c r="G83" s="72" t="s">
        <v>86</v>
      </c>
      <c r="H83" s="73"/>
      <c r="I83" s="73"/>
      <c r="J83" s="107" t="s">
        <v>510</v>
      </c>
      <c r="K83" s="74" t="s">
        <v>6</v>
      </c>
      <c r="L83" s="74" t="s">
        <v>6</v>
      </c>
      <c r="M83" s="63" t="s">
        <v>15</v>
      </c>
      <c r="N83" s="62" t="s">
        <v>78</v>
      </c>
      <c r="O83" s="63"/>
      <c r="P83" s="62"/>
      <c r="Q83" s="62"/>
      <c r="R83" s="62"/>
      <c r="S83" s="62"/>
      <c r="T83" s="62"/>
      <c r="U83" s="62"/>
      <c r="V83" s="62"/>
      <c r="W83" s="62"/>
      <c r="X83" s="301"/>
      <c r="Y83" s="74"/>
      <c r="Z83" s="74"/>
      <c r="AA83" s="74"/>
      <c r="AB83" s="177"/>
      <c r="AC83" s="74"/>
      <c r="AD83" s="74"/>
      <c r="AE83" s="74"/>
      <c r="AF83" s="74"/>
      <c r="AG83" s="74"/>
      <c r="AH83" s="74"/>
      <c r="AI83" s="74"/>
      <c r="AJ83" s="74"/>
      <c r="AK83" s="74"/>
      <c r="AL83" s="177"/>
      <c r="AM83" s="74"/>
      <c r="AN83" s="74"/>
      <c r="AO83" s="177"/>
      <c r="AP83" s="178"/>
      <c r="AQ83" s="178"/>
      <c r="AR83" s="178"/>
      <c r="AS83" s="178"/>
      <c r="AT83" s="178"/>
      <c r="AU83" s="178"/>
      <c r="AV83" s="167"/>
      <c r="AW83" s="167"/>
      <c r="AX83" s="167"/>
      <c r="AY83" s="226"/>
      <c r="AZ83" s="167"/>
      <c r="BA83" s="83"/>
    </row>
    <row r="84" spans="1:53" ht="25.5">
      <c r="A84" s="68">
        <f>A80+1</f>
        <v>59</v>
      </c>
      <c r="B84" s="71" t="s">
        <v>511</v>
      </c>
      <c r="C84" s="120" t="s">
        <v>512</v>
      </c>
      <c r="D84" s="120" t="s">
        <v>513</v>
      </c>
      <c r="E84" s="74" t="s">
        <v>478</v>
      </c>
      <c r="F84" s="74" t="s">
        <v>478</v>
      </c>
      <c r="G84" s="74" t="s">
        <v>68</v>
      </c>
      <c r="H84" s="72" t="s">
        <v>76</v>
      </c>
      <c r="I84" s="73" t="s">
        <v>514</v>
      </c>
      <c r="J84" s="68" t="s">
        <v>141</v>
      </c>
      <c r="K84" s="74"/>
      <c r="L84" s="74"/>
      <c r="M84" s="60" t="s">
        <v>4</v>
      </c>
      <c r="N84" s="84" t="s">
        <v>100</v>
      </c>
      <c r="O84" s="77"/>
      <c r="P84" s="380" t="s">
        <v>79</v>
      </c>
      <c r="Q84" s="367" t="s">
        <v>100</v>
      </c>
      <c r="R84" s="86">
        <v>43814</v>
      </c>
      <c r="S84" s="86">
        <v>43817</v>
      </c>
      <c r="T84" s="77" t="s">
        <v>101</v>
      </c>
      <c r="U84" s="77" t="s">
        <v>101</v>
      </c>
      <c r="V84" s="77" t="s">
        <v>101</v>
      </c>
      <c r="W84" s="302" t="str">
        <f t="shared" ref="W84:W90" si="30">M84</f>
        <v>Yes</v>
      </c>
      <c r="X84" s="72" t="s">
        <v>515</v>
      </c>
      <c r="Y84" s="72" t="s">
        <v>22</v>
      </c>
      <c r="Z84" s="91">
        <v>43812</v>
      </c>
      <c r="AA84" s="74" t="s">
        <v>138</v>
      </c>
      <c r="AB84" s="74" t="s">
        <v>138</v>
      </c>
      <c r="AC84" s="74" t="s">
        <v>138</v>
      </c>
      <c r="AD84" s="74" t="s">
        <v>138</v>
      </c>
      <c r="AE84" s="91">
        <v>43812</v>
      </c>
      <c r="AF84" s="113">
        <v>0.55902777777777779</v>
      </c>
      <c r="AG84" s="72" t="s">
        <v>516</v>
      </c>
      <c r="AH84" s="106" t="s">
        <v>102</v>
      </c>
      <c r="AI84" s="91">
        <v>43817</v>
      </c>
      <c r="AJ84" s="113">
        <v>0.61805555555555558</v>
      </c>
      <c r="AK84" s="72" t="s">
        <v>137</v>
      </c>
      <c r="AL84" s="72" t="s">
        <v>138</v>
      </c>
      <c r="AM84" s="72" t="s">
        <v>138</v>
      </c>
      <c r="AN84" s="72" t="s">
        <v>138</v>
      </c>
      <c r="AO84" s="55" t="s">
        <v>81</v>
      </c>
      <c r="AP84" s="81" t="s">
        <v>4</v>
      </c>
      <c r="AQ84" s="81" t="s">
        <v>4</v>
      </c>
      <c r="AR84" s="81" t="s">
        <v>4</v>
      </c>
      <c r="AS84" s="81" t="s">
        <v>4</v>
      </c>
      <c r="AT84" s="81" t="s">
        <v>4</v>
      </c>
      <c r="AU84" s="81" t="s">
        <v>4</v>
      </c>
      <c r="AV84" s="291"/>
      <c r="AW84" s="384">
        <v>3</v>
      </c>
      <c r="AX84" s="381">
        <v>7</v>
      </c>
      <c r="AY84" s="359"/>
      <c r="AZ84" s="344"/>
      <c r="BA84" s="83"/>
    </row>
    <row r="85" spans="1:53" ht="30" customHeight="1">
      <c r="A85" s="68">
        <f t="shared" ref="A85:A86" si="31">A84+1</f>
        <v>60</v>
      </c>
      <c r="B85" s="73" t="s">
        <v>517</v>
      </c>
      <c r="C85" s="71" t="s">
        <v>518</v>
      </c>
      <c r="D85" s="73" t="s">
        <v>97</v>
      </c>
      <c r="E85" s="74" t="s">
        <v>156</v>
      </c>
      <c r="F85" s="68" t="s">
        <v>75</v>
      </c>
      <c r="G85" s="74" t="s">
        <v>156</v>
      </c>
      <c r="H85" s="72" t="s">
        <v>98</v>
      </c>
      <c r="I85" s="73"/>
      <c r="J85" s="72" t="s">
        <v>519</v>
      </c>
      <c r="K85" s="74"/>
      <c r="L85" s="74"/>
      <c r="M85" s="60" t="s">
        <v>4</v>
      </c>
      <c r="N85" s="84" t="s">
        <v>89</v>
      </c>
      <c r="O85" s="77"/>
      <c r="P85" s="380" t="s">
        <v>79</v>
      </c>
      <c r="Q85" s="367" t="s">
        <v>100</v>
      </c>
      <c r="R85" s="86">
        <v>43814</v>
      </c>
      <c r="S85" s="86">
        <v>43817</v>
      </c>
      <c r="T85" s="77" t="s">
        <v>101</v>
      </c>
      <c r="U85" s="77" t="s">
        <v>101</v>
      </c>
      <c r="V85" s="77" t="s">
        <v>101</v>
      </c>
      <c r="W85" s="63" t="str">
        <f t="shared" si="30"/>
        <v>Yes</v>
      </c>
      <c r="X85" s="72" t="s">
        <v>159</v>
      </c>
      <c r="Y85" s="74"/>
      <c r="Z85" s="101"/>
      <c r="AA85" s="101"/>
      <c r="AB85" s="101"/>
      <c r="AC85" s="101"/>
      <c r="AD85" s="101"/>
      <c r="AE85" s="104"/>
      <c r="AF85" s="104"/>
      <c r="AG85" s="105"/>
      <c r="AH85" s="106" t="s">
        <v>102</v>
      </c>
      <c r="AI85" s="74"/>
      <c r="AJ85" s="74"/>
      <c r="AK85" s="74"/>
      <c r="AL85" s="72" t="s">
        <v>138</v>
      </c>
      <c r="AM85" s="72" t="s">
        <v>138</v>
      </c>
      <c r="AN85" s="72" t="s">
        <v>138</v>
      </c>
      <c r="AO85" s="68" t="s">
        <v>81</v>
      </c>
      <c r="AP85" s="125" t="s">
        <v>4</v>
      </c>
      <c r="AQ85" s="81" t="s">
        <v>4</v>
      </c>
      <c r="AR85" s="81" t="s">
        <v>4</v>
      </c>
      <c r="AS85" s="125" t="s">
        <v>4</v>
      </c>
      <c r="AT85" s="81" t="s">
        <v>4</v>
      </c>
      <c r="AU85" s="125" t="s">
        <v>4</v>
      </c>
      <c r="AV85" s="291"/>
      <c r="AW85" s="384">
        <v>3</v>
      </c>
      <c r="AX85" s="381">
        <v>7</v>
      </c>
      <c r="AY85" s="359"/>
      <c r="AZ85" s="344"/>
      <c r="BA85" s="83"/>
    </row>
    <row r="86" spans="1:53" ht="30" customHeight="1">
      <c r="A86" s="68">
        <f t="shared" si="31"/>
        <v>61</v>
      </c>
      <c r="B86" s="71" t="s">
        <v>520</v>
      </c>
      <c r="C86" s="71" t="s">
        <v>521</v>
      </c>
      <c r="D86" s="73" t="s">
        <v>522</v>
      </c>
      <c r="E86" s="74" t="s">
        <v>156</v>
      </c>
      <c r="F86" s="68" t="s">
        <v>75</v>
      </c>
      <c r="G86" s="74" t="s">
        <v>156</v>
      </c>
      <c r="H86" s="72" t="s">
        <v>98</v>
      </c>
      <c r="I86" s="73"/>
      <c r="J86" s="72" t="s">
        <v>523</v>
      </c>
      <c r="K86" s="74"/>
      <c r="L86" s="74"/>
      <c r="M86" s="60" t="s">
        <v>4</v>
      </c>
      <c r="N86" s="84" t="s">
        <v>78</v>
      </c>
      <c r="O86" s="77"/>
      <c r="P86" s="380" t="s">
        <v>79</v>
      </c>
      <c r="Q86" s="368" t="s">
        <v>78</v>
      </c>
      <c r="R86" s="86">
        <v>43814</v>
      </c>
      <c r="S86" s="86">
        <v>43816</v>
      </c>
      <c r="T86" s="77" t="s">
        <v>4</v>
      </c>
      <c r="U86" s="77" t="s">
        <v>4</v>
      </c>
      <c r="V86" s="77" t="s">
        <v>15</v>
      </c>
      <c r="W86" s="63" t="str">
        <f t="shared" si="30"/>
        <v>Yes</v>
      </c>
      <c r="X86" s="72" t="s">
        <v>159</v>
      </c>
      <c r="Y86" s="74"/>
      <c r="Z86" s="72" t="s">
        <v>138</v>
      </c>
      <c r="AA86" s="72" t="s">
        <v>138</v>
      </c>
      <c r="AB86" s="72" t="s">
        <v>138</v>
      </c>
      <c r="AC86" s="72" t="s">
        <v>138</v>
      </c>
      <c r="AD86" s="72" t="s">
        <v>138</v>
      </c>
      <c r="AE86" s="91">
        <v>43813</v>
      </c>
      <c r="AF86" s="113">
        <v>0.79861111111111116</v>
      </c>
      <c r="AG86" s="113">
        <v>0.85763888888888884</v>
      </c>
      <c r="AH86" s="72" t="s">
        <v>189</v>
      </c>
      <c r="AI86" s="91">
        <v>43816</v>
      </c>
      <c r="AJ86" s="113">
        <v>0.87847222222222221</v>
      </c>
      <c r="AK86" s="72" t="s">
        <v>190</v>
      </c>
      <c r="AL86" s="72" t="s">
        <v>138</v>
      </c>
      <c r="AM86" s="72" t="s">
        <v>138</v>
      </c>
      <c r="AN86" s="72" t="s">
        <v>138</v>
      </c>
      <c r="AO86" s="55" t="s">
        <v>81</v>
      </c>
      <c r="AP86" s="81" t="s">
        <v>15</v>
      </c>
      <c r="AQ86" s="81" t="s">
        <v>4</v>
      </c>
      <c r="AR86" s="81" t="s">
        <v>4</v>
      </c>
      <c r="AS86" s="81" t="s">
        <v>4</v>
      </c>
      <c r="AT86" s="81" t="s">
        <v>4</v>
      </c>
      <c r="AU86" s="81" t="s">
        <v>4</v>
      </c>
      <c r="AV86" s="82"/>
      <c r="AW86" s="381">
        <v>2</v>
      </c>
      <c r="AX86" s="381">
        <v>4</v>
      </c>
      <c r="AY86" s="359"/>
      <c r="AZ86" s="344"/>
      <c r="BA86" s="83"/>
    </row>
    <row r="87" spans="1:53" ht="30" hidden="1" customHeight="1">
      <c r="A87" s="68">
        <v>62</v>
      </c>
      <c r="B87" s="71" t="s">
        <v>524</v>
      </c>
      <c r="C87" s="71" t="s">
        <v>525</v>
      </c>
      <c r="D87" s="73" t="s">
        <v>526</v>
      </c>
      <c r="E87" s="74" t="s">
        <v>527</v>
      </c>
      <c r="F87" s="68" t="s">
        <v>75</v>
      </c>
      <c r="G87" s="74" t="s">
        <v>156</v>
      </c>
      <c r="H87" s="72" t="s">
        <v>76</v>
      </c>
      <c r="I87" s="73"/>
      <c r="J87" s="74"/>
      <c r="K87" s="74"/>
      <c r="L87" s="74"/>
      <c r="M87" s="60" t="s">
        <v>4</v>
      </c>
      <c r="N87" s="84" t="s">
        <v>78</v>
      </c>
      <c r="O87" s="63"/>
      <c r="P87" s="243" t="s">
        <v>118</v>
      </c>
      <c r="Q87" s="85" t="s">
        <v>78</v>
      </c>
      <c r="R87" s="86">
        <v>43814</v>
      </c>
      <c r="S87" s="86">
        <v>43816</v>
      </c>
      <c r="T87" s="77" t="s">
        <v>4</v>
      </c>
      <c r="U87" s="77" t="s">
        <v>4</v>
      </c>
      <c r="V87" s="77" t="s">
        <v>15</v>
      </c>
      <c r="W87" s="63" t="str">
        <f t="shared" si="30"/>
        <v>Yes</v>
      </c>
      <c r="X87" s="83"/>
      <c r="Y87" s="74"/>
      <c r="Z87" s="74"/>
      <c r="AA87" s="74"/>
      <c r="AB87" s="83"/>
      <c r="AC87" s="74"/>
      <c r="AD87" s="74"/>
      <c r="AE87" s="79"/>
      <c r="AF87" s="79"/>
      <c r="AG87" s="79"/>
      <c r="AH87" s="79"/>
      <c r="AI87" s="79"/>
      <c r="AJ87" s="79"/>
      <c r="AK87" s="79"/>
      <c r="AL87" s="83"/>
      <c r="AM87" s="74"/>
      <c r="AN87" s="74"/>
      <c r="AO87" s="55" t="s">
        <v>81</v>
      </c>
      <c r="AP87" s="125" t="s">
        <v>4</v>
      </c>
      <c r="AQ87" s="81" t="s">
        <v>4</v>
      </c>
      <c r="AR87" s="81" t="s">
        <v>4</v>
      </c>
      <c r="AS87" s="125" t="s">
        <v>4</v>
      </c>
      <c r="AT87" s="81" t="s">
        <v>4</v>
      </c>
      <c r="AU87" s="125" t="s">
        <v>15</v>
      </c>
      <c r="AV87" s="119"/>
      <c r="AW87" s="357"/>
      <c r="AX87" s="357"/>
      <c r="AY87" s="357"/>
      <c r="AZ87" s="119"/>
      <c r="BA87" s="83"/>
    </row>
    <row r="88" spans="1:53" ht="30" hidden="1" customHeight="1">
      <c r="A88" s="68">
        <f t="shared" ref="A88:A90" si="32">A87+1</f>
        <v>63</v>
      </c>
      <c r="B88" s="70" t="s">
        <v>528</v>
      </c>
      <c r="C88" s="71" t="s">
        <v>529</v>
      </c>
      <c r="D88" s="73" t="s">
        <v>526</v>
      </c>
      <c r="E88" s="74" t="s">
        <v>527</v>
      </c>
      <c r="F88" s="68" t="s">
        <v>75</v>
      </c>
      <c r="G88" s="74" t="s">
        <v>156</v>
      </c>
      <c r="H88" s="72" t="s">
        <v>98</v>
      </c>
      <c r="I88" s="73"/>
      <c r="J88" s="74"/>
      <c r="K88" s="74"/>
      <c r="L88" s="74"/>
      <c r="M88" s="60" t="s">
        <v>4</v>
      </c>
      <c r="N88" s="84" t="s">
        <v>78</v>
      </c>
      <c r="O88" s="63"/>
      <c r="P88" s="85" t="s">
        <v>118</v>
      </c>
      <c r="Q88" s="85" t="s">
        <v>78</v>
      </c>
      <c r="R88" s="86">
        <v>43814</v>
      </c>
      <c r="S88" s="86">
        <v>43816</v>
      </c>
      <c r="T88" s="77" t="s">
        <v>4</v>
      </c>
      <c r="U88" s="77" t="s">
        <v>4</v>
      </c>
      <c r="V88" s="77" t="s">
        <v>15</v>
      </c>
      <c r="W88" s="63" t="str">
        <f t="shared" si="30"/>
        <v>Yes</v>
      </c>
      <c r="X88" s="72" t="s">
        <v>159</v>
      </c>
      <c r="Y88" s="72" t="s">
        <v>22</v>
      </c>
      <c r="Z88" s="74" t="s">
        <v>138</v>
      </c>
      <c r="AA88" s="74" t="s">
        <v>138</v>
      </c>
      <c r="AB88" s="74" t="s">
        <v>138</v>
      </c>
      <c r="AC88" s="74" t="s">
        <v>138</v>
      </c>
      <c r="AD88" s="74" t="s">
        <v>138</v>
      </c>
      <c r="AE88" s="91">
        <v>43814</v>
      </c>
      <c r="AF88" s="113">
        <v>0.65625</v>
      </c>
      <c r="AG88" s="113">
        <v>0.71875</v>
      </c>
      <c r="AH88" s="72" t="s">
        <v>530</v>
      </c>
      <c r="AI88" s="91">
        <v>43816</v>
      </c>
      <c r="AJ88" s="113">
        <v>0.76736111111111116</v>
      </c>
      <c r="AK88" s="72" t="s">
        <v>9</v>
      </c>
      <c r="AL88" s="72" t="s">
        <v>138</v>
      </c>
      <c r="AM88" s="72" t="s">
        <v>138</v>
      </c>
      <c r="AN88" s="72" t="s">
        <v>138</v>
      </c>
      <c r="AO88" s="55" t="s">
        <v>81</v>
      </c>
      <c r="AP88" s="125" t="s">
        <v>15</v>
      </c>
      <c r="AQ88" s="81" t="s">
        <v>4</v>
      </c>
      <c r="AR88" s="81" t="s">
        <v>4</v>
      </c>
      <c r="AS88" s="125" t="s">
        <v>4</v>
      </c>
      <c r="AT88" s="81" t="s">
        <v>4</v>
      </c>
      <c r="AU88" s="125" t="s">
        <v>15</v>
      </c>
      <c r="AV88" s="119"/>
      <c r="AW88" s="119"/>
      <c r="AX88" s="119"/>
      <c r="AY88" s="119"/>
      <c r="AZ88" s="119"/>
      <c r="BA88" s="83"/>
    </row>
    <row r="89" spans="1:53" ht="30" hidden="1" customHeight="1">
      <c r="A89" s="68">
        <f t="shared" si="32"/>
        <v>64</v>
      </c>
      <c r="B89" s="71" t="s">
        <v>531</v>
      </c>
      <c r="C89" s="71" t="s">
        <v>529</v>
      </c>
      <c r="D89" s="73" t="s">
        <v>526</v>
      </c>
      <c r="E89" s="74" t="s">
        <v>527</v>
      </c>
      <c r="F89" s="68" t="s">
        <v>75</v>
      </c>
      <c r="G89" s="74" t="s">
        <v>156</v>
      </c>
      <c r="H89" s="72" t="s">
        <v>98</v>
      </c>
      <c r="I89" s="73"/>
      <c r="J89" s="74"/>
      <c r="K89" s="74"/>
      <c r="L89" s="74"/>
      <c r="M89" s="60" t="s">
        <v>4</v>
      </c>
      <c r="N89" s="84" t="s">
        <v>78</v>
      </c>
      <c r="O89" s="63"/>
      <c r="P89" s="85" t="s">
        <v>118</v>
      </c>
      <c r="Q89" s="85" t="s">
        <v>78</v>
      </c>
      <c r="R89" s="86">
        <v>43814</v>
      </c>
      <c r="S89" s="86">
        <v>43816</v>
      </c>
      <c r="T89" s="77" t="s">
        <v>4</v>
      </c>
      <c r="U89" s="77" t="s">
        <v>4</v>
      </c>
      <c r="V89" s="77" t="s">
        <v>15</v>
      </c>
      <c r="W89" s="63" t="str">
        <f t="shared" si="30"/>
        <v>Yes</v>
      </c>
      <c r="X89" s="72" t="s">
        <v>159</v>
      </c>
      <c r="Y89" s="72" t="s">
        <v>22</v>
      </c>
      <c r="Z89" s="74" t="s">
        <v>138</v>
      </c>
      <c r="AA89" s="74" t="s">
        <v>138</v>
      </c>
      <c r="AB89" s="74" t="s">
        <v>138</v>
      </c>
      <c r="AC89" s="74" t="s">
        <v>138</v>
      </c>
      <c r="AD89" s="74" t="s">
        <v>138</v>
      </c>
      <c r="AE89" s="91">
        <v>43814</v>
      </c>
      <c r="AF89" s="113">
        <v>0.65625</v>
      </c>
      <c r="AG89" s="113">
        <v>0.71875</v>
      </c>
      <c r="AH89" s="72" t="s">
        <v>530</v>
      </c>
      <c r="AI89" s="91">
        <v>43816</v>
      </c>
      <c r="AJ89" s="113">
        <v>0.76736111111111116</v>
      </c>
      <c r="AK89" s="72" t="s">
        <v>9</v>
      </c>
      <c r="AL89" s="72" t="s">
        <v>138</v>
      </c>
      <c r="AM89" s="72" t="s">
        <v>138</v>
      </c>
      <c r="AN89" s="72" t="s">
        <v>138</v>
      </c>
      <c r="AO89" s="55" t="s">
        <v>81</v>
      </c>
      <c r="AP89" s="125" t="s">
        <v>15</v>
      </c>
      <c r="AQ89" s="81" t="s">
        <v>4</v>
      </c>
      <c r="AR89" s="81" t="s">
        <v>4</v>
      </c>
      <c r="AS89" s="125" t="s">
        <v>4</v>
      </c>
      <c r="AT89" s="81" t="s">
        <v>4</v>
      </c>
      <c r="AU89" s="125" t="s">
        <v>15</v>
      </c>
      <c r="AV89" s="119"/>
      <c r="AW89" s="119"/>
      <c r="AX89" s="119"/>
      <c r="AY89" s="119"/>
      <c r="AZ89" s="119"/>
      <c r="BA89" s="83"/>
    </row>
    <row r="90" spans="1:53" ht="30" hidden="1" customHeight="1">
      <c r="A90" s="68">
        <f t="shared" si="32"/>
        <v>65</v>
      </c>
      <c r="B90" s="71" t="s">
        <v>532</v>
      </c>
      <c r="C90" s="71" t="s">
        <v>533</v>
      </c>
      <c r="D90" s="73" t="s">
        <v>526</v>
      </c>
      <c r="E90" s="74" t="s">
        <v>527</v>
      </c>
      <c r="F90" s="68" t="s">
        <v>75</v>
      </c>
      <c r="G90" s="74" t="s">
        <v>156</v>
      </c>
      <c r="H90" s="72" t="s">
        <v>98</v>
      </c>
      <c r="I90" s="73"/>
      <c r="J90" s="74"/>
      <c r="K90" s="74"/>
      <c r="L90" s="74"/>
      <c r="M90" s="60" t="s">
        <v>4</v>
      </c>
      <c r="N90" s="84" t="s">
        <v>78</v>
      </c>
      <c r="O90" s="63"/>
      <c r="P90" s="85" t="s">
        <v>118</v>
      </c>
      <c r="Q90" s="85" t="s">
        <v>78</v>
      </c>
      <c r="R90" s="86">
        <v>43815</v>
      </c>
      <c r="S90" s="86">
        <v>43816</v>
      </c>
      <c r="T90" s="77" t="s">
        <v>15</v>
      </c>
      <c r="U90" s="77" t="s">
        <v>4</v>
      </c>
      <c r="V90" s="77" t="s">
        <v>15</v>
      </c>
      <c r="W90" s="63" t="str">
        <f t="shared" si="30"/>
        <v>Yes</v>
      </c>
      <c r="X90" s="72" t="s">
        <v>159</v>
      </c>
      <c r="Y90" s="72" t="s">
        <v>22</v>
      </c>
      <c r="Z90" s="74" t="s">
        <v>138</v>
      </c>
      <c r="AA90" s="74" t="s">
        <v>138</v>
      </c>
      <c r="AB90" s="74" t="s">
        <v>138</v>
      </c>
      <c r="AC90" s="74" t="s">
        <v>138</v>
      </c>
      <c r="AD90" s="74" t="s">
        <v>138</v>
      </c>
      <c r="AE90" s="80">
        <v>43815</v>
      </c>
      <c r="AF90" s="303"/>
      <c r="AG90" s="303"/>
      <c r="AH90" s="304"/>
      <c r="AI90" s="91">
        <v>43816</v>
      </c>
      <c r="AJ90" s="113">
        <v>0.76736111111111116</v>
      </c>
      <c r="AK90" s="72" t="s">
        <v>9</v>
      </c>
      <c r="AL90" s="72" t="s">
        <v>138</v>
      </c>
      <c r="AM90" s="72" t="s">
        <v>138</v>
      </c>
      <c r="AN90" s="72" t="s">
        <v>138</v>
      </c>
      <c r="AO90" s="55" t="s">
        <v>81</v>
      </c>
      <c r="AP90" s="125" t="s">
        <v>15</v>
      </c>
      <c r="AQ90" s="125" t="s">
        <v>15</v>
      </c>
      <c r="AR90" s="125" t="s">
        <v>15</v>
      </c>
      <c r="AS90" s="125" t="s">
        <v>4</v>
      </c>
      <c r="AT90" s="81" t="s">
        <v>4</v>
      </c>
      <c r="AU90" s="125" t="s">
        <v>15</v>
      </c>
      <c r="AV90" s="119"/>
      <c r="AW90" s="119"/>
      <c r="AX90" s="119"/>
      <c r="AY90" s="119"/>
      <c r="AZ90" s="119"/>
      <c r="BA90" s="83"/>
    </row>
    <row r="91" spans="1:53" ht="30" hidden="1" customHeight="1">
      <c r="A91" s="74" t="e">
        <f>#REF!+1</f>
        <v>#REF!</v>
      </c>
      <c r="B91" s="73"/>
      <c r="C91" s="73"/>
      <c r="D91" s="71" t="s">
        <v>534</v>
      </c>
      <c r="E91" s="74" t="s">
        <v>527</v>
      </c>
      <c r="F91" s="74"/>
      <c r="G91" s="74" t="s">
        <v>156</v>
      </c>
      <c r="H91" s="73"/>
      <c r="I91" s="73"/>
      <c r="J91" s="74"/>
      <c r="K91" s="74"/>
      <c r="L91" s="74"/>
      <c r="M91" s="58" t="s">
        <v>15</v>
      </c>
      <c r="N91" s="62"/>
      <c r="O91" s="63"/>
      <c r="P91" s="61"/>
      <c r="Q91" s="85"/>
      <c r="R91" s="85"/>
      <c r="S91" s="85"/>
      <c r="T91" s="62"/>
      <c r="U91" s="62"/>
      <c r="V91" s="62"/>
      <c r="W91" s="63"/>
      <c r="X91" s="83"/>
      <c r="Y91" s="74"/>
      <c r="Z91" s="74"/>
      <c r="AA91" s="74"/>
      <c r="AB91" s="83"/>
      <c r="AC91" s="74"/>
      <c r="AD91" s="74"/>
      <c r="AE91" s="74"/>
      <c r="AF91" s="74"/>
      <c r="AG91" s="74"/>
      <c r="AH91" s="74"/>
      <c r="AI91" s="74"/>
      <c r="AJ91" s="74"/>
      <c r="AK91" s="74"/>
      <c r="AL91" s="83"/>
      <c r="AM91" s="74"/>
      <c r="AN91" s="74"/>
      <c r="AO91" s="83"/>
      <c r="AP91" s="287"/>
      <c r="AQ91" s="287"/>
      <c r="AR91" s="287"/>
      <c r="AS91" s="287"/>
      <c r="AT91" s="287"/>
      <c r="AU91" s="287"/>
      <c r="AV91" s="119"/>
      <c r="AW91" s="119"/>
      <c r="AX91" s="119"/>
      <c r="AY91" s="141"/>
      <c r="AZ91" s="119"/>
      <c r="BA91" s="83"/>
    </row>
    <row r="92" spans="1:53" ht="25.5">
      <c r="A92" s="68">
        <f>A90+1</f>
        <v>66</v>
      </c>
      <c r="B92" s="71" t="s">
        <v>535</v>
      </c>
      <c r="C92" s="71" t="s">
        <v>536</v>
      </c>
      <c r="D92" s="69" t="s">
        <v>537</v>
      </c>
      <c r="E92" s="74" t="s">
        <v>538</v>
      </c>
      <c r="F92" s="68" t="s">
        <v>75</v>
      </c>
      <c r="G92" s="68" t="s">
        <v>181</v>
      </c>
      <c r="H92" s="72" t="s">
        <v>98</v>
      </c>
      <c r="I92" s="73" t="s">
        <v>290</v>
      </c>
      <c r="J92" s="210" t="s">
        <v>539</v>
      </c>
      <c r="K92" s="74"/>
      <c r="L92" s="74"/>
      <c r="M92" s="75" t="s">
        <v>4</v>
      </c>
      <c r="N92" s="84" t="s">
        <v>78</v>
      </c>
      <c r="O92" s="77">
        <v>10000</v>
      </c>
      <c r="P92" s="379" t="s">
        <v>79</v>
      </c>
      <c r="Q92" s="367" t="s">
        <v>78</v>
      </c>
      <c r="R92" s="86">
        <v>43814</v>
      </c>
      <c r="S92" s="86">
        <v>43817</v>
      </c>
      <c r="T92" s="77" t="s">
        <v>4</v>
      </c>
      <c r="U92" s="77" t="s">
        <v>4</v>
      </c>
      <c r="V92" s="77" t="s">
        <v>4</v>
      </c>
      <c r="W92" s="63" t="str">
        <f>M92</f>
        <v>Yes</v>
      </c>
      <c r="X92" s="72" t="s">
        <v>540</v>
      </c>
      <c r="Y92" s="72" t="s">
        <v>22</v>
      </c>
      <c r="Z92" s="91">
        <v>43813</v>
      </c>
      <c r="AA92" s="113">
        <v>0.52083333333333337</v>
      </c>
      <c r="AB92" s="91">
        <v>43813</v>
      </c>
      <c r="AC92" s="113">
        <v>0.59375</v>
      </c>
      <c r="AD92" s="72" t="s">
        <v>541</v>
      </c>
      <c r="AE92" s="91">
        <v>43813</v>
      </c>
      <c r="AF92" s="113">
        <v>0.76736111111111116</v>
      </c>
      <c r="AG92" s="113">
        <v>0.82986111111111116</v>
      </c>
      <c r="AH92" s="72" t="s">
        <v>176</v>
      </c>
      <c r="AI92" s="91">
        <v>43817</v>
      </c>
      <c r="AJ92" s="113">
        <v>0.40625</v>
      </c>
      <c r="AK92" s="72" t="s">
        <v>128</v>
      </c>
      <c r="AL92" s="91">
        <v>43817</v>
      </c>
      <c r="AM92" s="113">
        <v>0.62847222222222221</v>
      </c>
      <c r="AN92" s="72" t="s">
        <v>542</v>
      </c>
      <c r="AO92" s="55" t="s">
        <v>81</v>
      </c>
      <c r="AP92" s="81" t="s">
        <v>15</v>
      </c>
      <c r="AQ92" s="139" t="s">
        <v>4</v>
      </c>
      <c r="AR92" s="139" t="s">
        <v>4</v>
      </c>
      <c r="AS92" s="139" t="s">
        <v>4</v>
      </c>
      <c r="AT92" s="139" t="s">
        <v>4</v>
      </c>
      <c r="AU92" s="139" t="s">
        <v>4</v>
      </c>
      <c r="AV92" s="386">
        <v>33889</v>
      </c>
      <c r="AW92" s="384">
        <v>3</v>
      </c>
      <c r="AX92" s="381">
        <v>7</v>
      </c>
      <c r="AY92" s="359"/>
      <c r="AZ92" s="344"/>
      <c r="BA92" s="83"/>
    </row>
    <row r="93" spans="1:53" ht="30" customHeight="1">
      <c r="A93" s="68">
        <f>A92+1</f>
        <v>67</v>
      </c>
      <c r="B93" s="71" t="s">
        <v>543</v>
      </c>
      <c r="C93" s="71" t="s">
        <v>0</v>
      </c>
      <c r="D93" s="73" t="s">
        <v>97</v>
      </c>
      <c r="E93" s="75"/>
      <c r="F93" s="305"/>
      <c r="G93" s="68" t="s">
        <v>8</v>
      </c>
      <c r="H93" s="73"/>
      <c r="I93" s="73"/>
      <c r="J93" s="74"/>
      <c r="K93" s="74"/>
      <c r="L93" s="74"/>
      <c r="M93" s="75" t="s">
        <v>8</v>
      </c>
      <c r="N93" s="84" t="s">
        <v>89</v>
      </c>
      <c r="O93" s="77"/>
      <c r="P93" s="379" t="s">
        <v>79</v>
      </c>
      <c r="Q93" s="367" t="s">
        <v>100</v>
      </c>
      <c r="R93" s="86"/>
      <c r="S93" s="86"/>
      <c r="T93" s="86"/>
      <c r="U93" s="86"/>
      <c r="V93" s="86"/>
      <c r="W93" s="63"/>
      <c r="X93" s="73"/>
      <c r="Y93" s="74"/>
      <c r="Z93" s="74"/>
      <c r="AA93" s="74"/>
      <c r="AB93" s="73"/>
      <c r="AC93" s="74"/>
      <c r="AD93" s="74"/>
      <c r="AE93" s="79"/>
      <c r="AF93" s="79"/>
      <c r="AG93" s="79"/>
      <c r="AH93" s="79"/>
      <c r="AI93" s="79"/>
      <c r="AJ93" s="79"/>
      <c r="AK93" s="79"/>
      <c r="AL93" s="73"/>
      <c r="AM93" s="74"/>
      <c r="AN93" s="74"/>
      <c r="AO93" s="68" t="s">
        <v>81</v>
      </c>
      <c r="AP93" s="125" t="s">
        <v>4</v>
      </c>
      <c r="AQ93" s="382" t="s">
        <v>10</v>
      </c>
      <c r="AR93" s="382" t="s">
        <v>544</v>
      </c>
      <c r="AS93" s="382" t="s">
        <v>4</v>
      </c>
      <c r="AT93" s="382" t="s">
        <v>544</v>
      </c>
      <c r="AU93" s="382" t="s">
        <v>15</v>
      </c>
      <c r="AV93" s="382"/>
      <c r="AW93" s="382">
        <v>1</v>
      </c>
      <c r="AX93" s="382">
        <v>2</v>
      </c>
      <c r="AY93" s="389"/>
      <c r="AZ93" s="346"/>
      <c r="BA93" s="56"/>
    </row>
    <row r="94" spans="1:53" ht="30" hidden="1" customHeight="1">
      <c r="A94" s="68">
        <v>68</v>
      </c>
      <c r="B94" s="71" t="s">
        <v>545</v>
      </c>
      <c r="C94" s="71" t="s">
        <v>546</v>
      </c>
      <c r="D94" s="73" t="s">
        <v>526</v>
      </c>
      <c r="E94" s="74" t="s">
        <v>527</v>
      </c>
      <c r="F94" s="68" t="s">
        <v>138</v>
      </c>
      <c r="G94" s="74" t="s">
        <v>156</v>
      </c>
      <c r="H94" s="72"/>
      <c r="I94" s="73"/>
      <c r="J94" s="74"/>
      <c r="K94" s="74"/>
      <c r="L94" s="74"/>
      <c r="M94" s="75" t="s">
        <v>547</v>
      </c>
      <c r="N94" s="84" t="s">
        <v>78</v>
      </c>
      <c r="O94" s="63"/>
      <c r="P94" s="243" t="s">
        <v>118</v>
      </c>
      <c r="Q94" s="85" t="s">
        <v>78</v>
      </c>
      <c r="R94" s="76">
        <v>43815</v>
      </c>
      <c r="S94" s="76">
        <v>43816</v>
      </c>
      <c r="T94" s="77" t="s">
        <v>15</v>
      </c>
      <c r="U94" s="77" t="s">
        <v>4</v>
      </c>
      <c r="V94" s="77" t="s">
        <v>15</v>
      </c>
      <c r="W94" s="63" t="str">
        <f>M94</f>
        <v xml:space="preserve">Only 16 dinner </v>
      </c>
      <c r="X94" s="83"/>
      <c r="Y94" s="74"/>
      <c r="Z94" s="74"/>
      <c r="AA94" s="74"/>
      <c r="AB94" s="83"/>
      <c r="AC94" s="74"/>
      <c r="AD94" s="74"/>
      <c r="AE94" s="74"/>
      <c r="AF94" s="74"/>
      <c r="AG94" s="74"/>
      <c r="AH94" s="74"/>
      <c r="AI94" s="91"/>
      <c r="AJ94" s="74"/>
      <c r="AK94" s="74"/>
      <c r="AL94" s="83"/>
      <c r="AM94" s="74"/>
      <c r="AN94" s="74"/>
      <c r="AO94" s="68" t="s">
        <v>548</v>
      </c>
      <c r="AP94" s="81" t="s">
        <v>15</v>
      </c>
      <c r="AQ94" s="352" t="s">
        <v>15</v>
      </c>
      <c r="AR94" s="352" t="s">
        <v>15</v>
      </c>
      <c r="AS94" s="372" t="s">
        <v>4</v>
      </c>
      <c r="AT94" s="372" t="s">
        <v>15</v>
      </c>
      <c r="AU94" s="372" t="s">
        <v>15</v>
      </c>
      <c r="AV94" s="357"/>
      <c r="AW94" s="357"/>
      <c r="AX94" s="357"/>
      <c r="AY94" s="357"/>
      <c r="AZ94" s="119"/>
      <c r="BA94" s="83"/>
    </row>
    <row r="95" spans="1:53" ht="30" hidden="1" customHeight="1">
      <c r="A95" s="68">
        <v>69</v>
      </c>
      <c r="B95" s="70" t="s">
        <v>549</v>
      </c>
      <c r="C95" s="307"/>
      <c r="D95" s="307"/>
      <c r="E95" s="308"/>
      <c r="F95" s="308"/>
      <c r="G95" s="68" t="s">
        <v>8</v>
      </c>
      <c r="H95" s="56"/>
      <c r="I95" s="56"/>
      <c r="J95" s="55"/>
      <c r="K95" s="55"/>
      <c r="L95" s="55"/>
      <c r="M95" s="75" t="s">
        <v>550</v>
      </c>
      <c r="N95" s="85" t="s">
        <v>551</v>
      </c>
      <c r="O95" s="75" t="s">
        <v>551</v>
      </c>
      <c r="P95" s="85" t="s">
        <v>551</v>
      </c>
      <c r="Q95" s="85" t="s">
        <v>551</v>
      </c>
      <c r="R95" s="84"/>
      <c r="S95" s="84"/>
      <c r="T95" s="84"/>
      <c r="U95" s="84"/>
      <c r="V95" s="84"/>
      <c r="W95" s="205"/>
      <c r="X95" s="56"/>
      <c r="Y95" s="55"/>
      <c r="Z95" s="55"/>
      <c r="AA95" s="55"/>
      <c r="AB95" s="56"/>
      <c r="AC95" s="55"/>
      <c r="AD95" s="55"/>
      <c r="AE95" s="55"/>
      <c r="AF95" s="55"/>
      <c r="AG95" s="55"/>
      <c r="AH95" s="55"/>
      <c r="AI95" s="55"/>
      <c r="AJ95" s="55"/>
      <c r="AK95" s="55"/>
      <c r="AL95" s="56"/>
      <c r="AM95" s="55"/>
      <c r="AN95" s="55"/>
      <c r="AO95" s="55" t="s">
        <v>81</v>
      </c>
      <c r="AP95" s="125" t="s">
        <v>15</v>
      </c>
      <c r="AQ95" s="125" t="s">
        <v>15</v>
      </c>
      <c r="AR95" s="125" t="s">
        <v>10</v>
      </c>
      <c r="AS95" s="125" t="s">
        <v>15</v>
      </c>
      <c r="AT95" s="125" t="s">
        <v>15</v>
      </c>
      <c r="AU95" s="125" t="s">
        <v>15</v>
      </c>
      <c r="AV95" s="65"/>
      <c r="AW95" s="65"/>
      <c r="AX95" s="65"/>
      <c r="AY95" s="65"/>
      <c r="AZ95" s="65"/>
      <c r="BA95" s="56"/>
    </row>
    <row r="96" spans="1:53" ht="15.75" hidden="1" customHeight="1">
      <c r="A96" s="68">
        <v>70</v>
      </c>
      <c r="B96" s="70" t="s">
        <v>552</v>
      </c>
      <c r="C96" s="309"/>
      <c r="D96" s="310"/>
      <c r="E96" s="308"/>
      <c r="F96" s="308"/>
      <c r="G96" s="68"/>
      <c r="H96" s="56"/>
      <c r="I96" s="56"/>
      <c r="J96" s="55"/>
      <c r="K96" s="55"/>
      <c r="L96" s="55"/>
      <c r="M96" s="75" t="s">
        <v>553</v>
      </c>
      <c r="N96" s="85" t="s">
        <v>551</v>
      </c>
      <c r="O96" s="75" t="s">
        <v>551</v>
      </c>
      <c r="P96" s="85" t="s">
        <v>554</v>
      </c>
      <c r="Q96" s="85" t="s">
        <v>554</v>
      </c>
      <c r="R96" s="84"/>
      <c r="S96" s="84"/>
      <c r="T96" s="84"/>
      <c r="U96" s="84"/>
      <c r="V96" s="84"/>
      <c r="W96" s="60"/>
      <c r="X96" s="68"/>
      <c r="Y96" s="311"/>
      <c r="Z96" s="311"/>
      <c r="AA96" s="55"/>
      <c r="AB96" s="64"/>
      <c r="AC96" s="55"/>
      <c r="AD96" s="55"/>
      <c r="AE96" s="55"/>
      <c r="AF96" s="55"/>
      <c r="AG96" s="55"/>
      <c r="AH96" s="55"/>
      <c r="AI96" s="55"/>
      <c r="AJ96" s="55"/>
      <c r="AK96" s="55"/>
      <c r="AL96" s="56"/>
      <c r="AM96" s="55"/>
      <c r="AN96" s="55"/>
      <c r="AO96" s="55" t="s">
        <v>81</v>
      </c>
      <c r="AP96" s="125" t="s">
        <v>4</v>
      </c>
      <c r="AQ96" s="125" t="s">
        <v>10</v>
      </c>
      <c r="AR96" s="125" t="s">
        <v>10</v>
      </c>
      <c r="AS96" s="125" t="s">
        <v>4</v>
      </c>
      <c r="AT96" s="125" t="s">
        <v>10</v>
      </c>
      <c r="AU96" s="125" t="s">
        <v>10</v>
      </c>
      <c r="AV96" s="65"/>
      <c r="AW96" s="65"/>
      <c r="AX96" s="65"/>
      <c r="AY96" s="65"/>
      <c r="AZ96" s="65"/>
      <c r="BA96" s="70"/>
    </row>
    <row r="97" spans="1:53" ht="30" hidden="1" customHeight="1">
      <c r="A97" s="68">
        <f>A96+1</f>
        <v>71</v>
      </c>
      <c r="B97" s="70" t="s">
        <v>555</v>
      </c>
      <c r="C97" s="309"/>
      <c r="D97" s="310"/>
      <c r="E97" s="308"/>
      <c r="F97" s="308"/>
      <c r="G97" s="68"/>
      <c r="H97" s="56"/>
      <c r="I97" s="56"/>
      <c r="J97" s="55"/>
      <c r="K97" s="55"/>
      <c r="L97" s="55"/>
      <c r="M97" s="75" t="s">
        <v>553</v>
      </c>
      <c r="N97" s="85" t="s">
        <v>551</v>
      </c>
      <c r="O97" s="75" t="s">
        <v>551</v>
      </c>
      <c r="P97" s="85" t="s">
        <v>556</v>
      </c>
      <c r="Q97" s="85" t="s">
        <v>556</v>
      </c>
      <c r="R97" s="84"/>
      <c r="S97" s="84"/>
      <c r="T97" s="84"/>
      <c r="U97" s="84"/>
      <c r="V97" s="84"/>
      <c r="W97" s="60"/>
      <c r="X97" s="68"/>
      <c r="Y97" s="311"/>
      <c r="Z97" s="311"/>
      <c r="AA97" s="55"/>
      <c r="AB97" s="64"/>
      <c r="AC97" s="55"/>
      <c r="AD97" s="55"/>
      <c r="AE97" s="55"/>
      <c r="AF97" s="55"/>
      <c r="AG97" s="55"/>
      <c r="AH97" s="55"/>
      <c r="AI97" s="55"/>
      <c r="AJ97" s="55"/>
      <c r="AK97" s="55"/>
      <c r="AL97" s="56"/>
      <c r="AM97" s="55"/>
      <c r="AN97" s="55"/>
      <c r="AO97" s="55"/>
      <c r="AP97" s="125" t="s">
        <v>15</v>
      </c>
      <c r="AQ97" s="125" t="s">
        <v>15</v>
      </c>
      <c r="AR97" s="125" t="s">
        <v>15</v>
      </c>
      <c r="AS97" s="125" t="s">
        <v>15</v>
      </c>
      <c r="AT97" s="125" t="s">
        <v>15</v>
      </c>
      <c r="AU97" s="125" t="s">
        <v>15</v>
      </c>
      <c r="AV97" s="65"/>
      <c r="AW97" s="65"/>
      <c r="AX97" s="65"/>
      <c r="AY97" s="65"/>
      <c r="AZ97" s="65"/>
      <c r="BA97" s="70"/>
    </row>
    <row r="98" spans="1:53" ht="14.25" hidden="1" customHeight="1">
      <c r="A98" s="68">
        <v>72</v>
      </c>
      <c r="B98" s="71" t="s">
        <v>557</v>
      </c>
      <c r="C98" s="83"/>
      <c r="D98" s="83"/>
      <c r="E98" s="109"/>
      <c r="F98" s="109"/>
      <c r="G98" s="109"/>
      <c r="H98" s="312"/>
      <c r="I98" s="313"/>
      <c r="J98" s="109"/>
      <c r="K98" s="109"/>
      <c r="L98" s="109"/>
      <c r="M98" s="83"/>
      <c r="N98" s="67"/>
      <c r="O98" s="83"/>
      <c r="P98" s="83"/>
      <c r="Q98" s="83"/>
      <c r="R98" s="83"/>
      <c r="S98" s="83"/>
      <c r="T98" s="83"/>
      <c r="U98" s="83"/>
      <c r="V98" s="83"/>
      <c r="W98" s="83"/>
      <c r="X98" s="109"/>
      <c r="Y98" s="109"/>
      <c r="Z98" s="109"/>
      <c r="AA98" s="109"/>
      <c r="AB98" s="109"/>
      <c r="AC98" s="109"/>
      <c r="AD98" s="109"/>
      <c r="AE98" s="314"/>
      <c r="AF98" s="314"/>
      <c r="AG98" s="314"/>
      <c r="AH98" s="314"/>
      <c r="AI98" s="314"/>
      <c r="AJ98" s="314"/>
      <c r="AK98" s="314"/>
      <c r="AL98" s="314"/>
      <c r="AM98" s="314"/>
      <c r="AN98" s="314"/>
      <c r="AO98" s="315"/>
      <c r="AP98" s="314"/>
      <c r="AQ98" s="314"/>
      <c r="AR98" s="125" t="s">
        <v>544</v>
      </c>
      <c r="AS98" s="314"/>
      <c r="AT98" s="125" t="s">
        <v>544</v>
      </c>
      <c r="AU98" s="24"/>
      <c r="AV98" s="24"/>
      <c r="AW98" s="24"/>
      <c r="AX98" s="24"/>
      <c r="AY98" s="24"/>
      <c r="AZ98" s="24"/>
      <c r="BA98" s="23"/>
    </row>
    <row r="99" spans="1:53" ht="14.25" customHeight="1">
      <c r="A99" s="316"/>
      <c r="B99" s="316"/>
      <c r="C99" s="316"/>
      <c r="D99" s="316"/>
      <c r="E99" s="28"/>
      <c r="F99" s="28"/>
      <c r="G99" s="28"/>
      <c r="H99" s="317"/>
      <c r="I99" s="318"/>
      <c r="J99" s="28"/>
      <c r="K99" s="28"/>
      <c r="L99" s="28"/>
      <c r="M99" s="316"/>
      <c r="N99" s="319"/>
      <c r="O99" s="316"/>
      <c r="P99" s="316"/>
      <c r="Q99" s="316"/>
      <c r="R99" s="316"/>
      <c r="S99" s="316"/>
      <c r="T99" s="316"/>
      <c r="U99" s="316"/>
      <c r="V99" s="316"/>
      <c r="W99" s="316"/>
      <c r="X99" s="28"/>
      <c r="Y99" s="28"/>
      <c r="Z99" s="28"/>
      <c r="AA99" s="28"/>
      <c r="AB99" s="28"/>
      <c r="AC99" s="28"/>
      <c r="AD99" s="28"/>
      <c r="AE99" s="24"/>
      <c r="AF99" s="24"/>
      <c r="AG99" s="24"/>
      <c r="AH99" s="24"/>
      <c r="AI99" s="24"/>
      <c r="AJ99" s="24"/>
      <c r="AK99" s="24"/>
      <c r="AL99" s="24"/>
      <c r="AM99" s="24"/>
      <c r="AN99" s="24"/>
      <c r="AO99" s="320"/>
      <c r="AP99" s="24"/>
      <c r="AQ99" s="24"/>
      <c r="AR99" s="24"/>
      <c r="AS99" s="24"/>
      <c r="AT99" s="24"/>
      <c r="AU99" s="24"/>
      <c r="AV99" s="24"/>
      <c r="AW99" s="24"/>
      <c r="AX99" s="24"/>
      <c r="AY99" s="24"/>
      <c r="AZ99" s="24"/>
      <c r="BA99" s="23"/>
    </row>
    <row r="100" spans="1:53" ht="54" customHeight="1">
      <c r="A100" s="388"/>
      <c r="B100" s="389"/>
      <c r="C100" s="390"/>
      <c r="D100" s="390"/>
      <c r="E100" s="390"/>
      <c r="F100" s="28"/>
      <c r="G100" s="28"/>
      <c r="H100" s="317"/>
      <c r="I100" s="318"/>
      <c r="J100" s="28"/>
      <c r="K100" s="28"/>
      <c r="L100" s="28"/>
      <c r="M100" s="316"/>
      <c r="N100" s="319"/>
      <c r="O100" s="316"/>
      <c r="P100" s="316"/>
      <c r="Q100" s="316"/>
      <c r="R100" s="316"/>
      <c r="S100" s="316"/>
      <c r="T100" s="316"/>
      <c r="U100" s="316"/>
      <c r="V100" s="316"/>
      <c r="W100" s="316"/>
      <c r="X100" s="28"/>
      <c r="Y100" s="28"/>
      <c r="Z100" s="28"/>
      <c r="AA100" s="28"/>
      <c r="AB100" s="28"/>
      <c r="AC100" s="28"/>
      <c r="AD100" s="28"/>
      <c r="AE100" s="24"/>
      <c r="AF100" s="24"/>
      <c r="AG100" s="24"/>
      <c r="AH100" s="24"/>
      <c r="AI100" s="24"/>
      <c r="AJ100" s="24"/>
      <c r="AK100" s="24"/>
      <c r="AL100" s="24"/>
      <c r="AM100" s="24"/>
      <c r="AN100" s="24"/>
      <c r="AO100" s="320"/>
      <c r="AP100" s="24"/>
      <c r="AQ100" s="24"/>
      <c r="AR100" s="24"/>
      <c r="AS100" s="24"/>
      <c r="AT100" s="24"/>
      <c r="AU100" s="24"/>
      <c r="AV100" s="321" t="s">
        <v>558</v>
      </c>
      <c r="AW100" s="321" t="s">
        <v>559</v>
      </c>
      <c r="AX100" s="322" t="s">
        <v>559</v>
      </c>
      <c r="AY100" s="322" t="s">
        <v>560</v>
      </c>
      <c r="AZ100" s="24"/>
      <c r="BA100" s="23"/>
    </row>
    <row r="101" spans="1:53" ht="14.25" customHeight="1">
      <c r="A101" s="388"/>
      <c r="B101" s="388"/>
      <c r="C101" s="391"/>
      <c r="D101" s="392"/>
      <c r="E101" s="392"/>
      <c r="F101" s="323"/>
      <c r="G101" s="323" t="s">
        <v>561</v>
      </c>
      <c r="H101" s="317"/>
      <c r="I101" s="318"/>
      <c r="J101" s="28"/>
      <c r="K101" s="28"/>
      <c r="L101" s="28"/>
      <c r="M101" s="316"/>
      <c r="N101" s="319"/>
      <c r="O101" s="316"/>
      <c r="P101" s="316"/>
      <c r="Q101" s="316"/>
      <c r="R101" s="316"/>
      <c r="S101" s="316"/>
      <c r="T101" s="316"/>
      <c r="U101" s="316"/>
      <c r="V101" s="316"/>
      <c r="W101" s="316"/>
      <c r="X101" s="28"/>
      <c r="Y101" s="28"/>
      <c r="Z101" s="28"/>
      <c r="AA101" s="28"/>
      <c r="AB101" s="28"/>
      <c r="AC101" s="28"/>
      <c r="AD101" s="28"/>
      <c r="AE101" s="24"/>
      <c r="AF101" s="24"/>
      <c r="AG101" s="24"/>
      <c r="AH101" s="24"/>
      <c r="AI101" s="24"/>
      <c r="AJ101" s="24"/>
      <c r="AK101" s="24"/>
      <c r="AL101" s="24"/>
      <c r="AM101" s="24"/>
      <c r="AN101" s="24"/>
      <c r="AO101" s="320"/>
      <c r="AP101" s="24"/>
      <c r="AQ101" s="24"/>
      <c r="AR101" s="24"/>
      <c r="AS101" s="24"/>
      <c r="AT101" s="24"/>
      <c r="AU101" s="24"/>
      <c r="AV101" s="321">
        <v>1</v>
      </c>
      <c r="AW101" s="324">
        <f t="shared" ref="AW101:AW104" si="33">COUNTIF($AW$1:$AW$100,AV101)</f>
        <v>17</v>
      </c>
      <c r="AX101" s="325">
        <f t="shared" ref="AX101:AX108" si="34">COUNTIF($AX$1:$AX$100,AY101)</f>
        <v>5</v>
      </c>
      <c r="AY101" s="322">
        <v>1</v>
      </c>
      <c r="AZ101" s="24"/>
      <c r="BA101" s="23"/>
    </row>
    <row r="102" spans="1:53" ht="14.25" customHeight="1">
      <c r="A102" s="388"/>
      <c r="B102" s="388"/>
      <c r="C102" s="391"/>
      <c r="D102" s="392"/>
      <c r="E102" s="392"/>
      <c r="F102" s="323"/>
      <c r="G102" s="323" t="s">
        <v>562</v>
      </c>
      <c r="H102" s="317"/>
      <c r="I102" s="318"/>
      <c r="J102" s="28"/>
      <c r="K102" s="28"/>
      <c r="L102" s="28"/>
      <c r="M102" s="316"/>
      <c r="N102" s="316"/>
      <c r="O102" s="316"/>
      <c r="P102" s="316"/>
      <c r="Q102" s="316"/>
      <c r="R102" s="316"/>
      <c r="S102" s="316"/>
      <c r="T102" s="316"/>
      <c r="U102" s="316"/>
      <c r="V102" s="316"/>
      <c r="W102" s="316"/>
      <c r="X102" s="28"/>
      <c r="Y102" s="28"/>
      <c r="Z102" s="28"/>
      <c r="AA102" s="28"/>
      <c r="AB102" s="28"/>
      <c r="AC102" s="28"/>
      <c r="AD102" s="28"/>
      <c r="AE102" s="24"/>
      <c r="AF102" s="24"/>
      <c r="AG102" s="24"/>
      <c r="AH102" s="24"/>
      <c r="AI102" s="24"/>
      <c r="AJ102" s="24"/>
      <c r="AK102" s="24"/>
      <c r="AL102" s="24"/>
      <c r="AM102" s="24"/>
      <c r="AN102" s="24"/>
      <c r="AO102" s="320"/>
      <c r="AP102" s="24"/>
      <c r="AQ102" s="24"/>
      <c r="AR102" s="24"/>
      <c r="AS102" s="24"/>
      <c r="AT102" s="24"/>
      <c r="AU102" s="24"/>
      <c r="AV102" s="321">
        <v>2</v>
      </c>
      <c r="AW102" s="324">
        <f t="shared" si="33"/>
        <v>16</v>
      </c>
      <c r="AX102" s="325">
        <f t="shared" si="34"/>
        <v>6</v>
      </c>
      <c r="AY102" s="322">
        <v>2</v>
      </c>
      <c r="AZ102" s="24"/>
      <c r="BA102" s="23"/>
    </row>
    <row r="103" spans="1:53" ht="14.25" customHeight="1">
      <c r="A103" s="388"/>
      <c r="B103" s="388"/>
      <c r="C103" s="391"/>
      <c r="D103" s="392"/>
      <c r="E103" s="393"/>
      <c r="F103" s="323"/>
      <c r="G103" s="323" t="s">
        <v>563</v>
      </c>
      <c r="H103" s="317"/>
      <c r="I103" s="318"/>
      <c r="J103" s="28"/>
      <c r="K103" s="28"/>
      <c r="L103" s="28"/>
      <c r="M103" s="316"/>
      <c r="N103" s="316"/>
      <c r="O103" s="316"/>
      <c r="P103" s="316"/>
      <c r="Q103" s="316"/>
      <c r="R103" s="316"/>
      <c r="S103" s="316"/>
      <c r="T103" s="316"/>
      <c r="U103" s="316"/>
      <c r="V103" s="316"/>
      <c r="W103" s="316"/>
      <c r="X103" s="28"/>
      <c r="Y103" s="28"/>
      <c r="Z103" s="28"/>
      <c r="AA103" s="28"/>
      <c r="AB103" s="28"/>
      <c r="AC103" s="28"/>
      <c r="AD103" s="28"/>
      <c r="AE103" s="24"/>
      <c r="AF103" s="24"/>
      <c r="AG103" s="24"/>
      <c r="AH103" s="24"/>
      <c r="AI103" s="24"/>
      <c r="AJ103" s="24"/>
      <c r="AK103" s="24"/>
      <c r="AL103" s="24"/>
      <c r="AM103" s="24"/>
      <c r="AN103" s="24"/>
      <c r="AO103" s="320"/>
      <c r="AP103" s="24"/>
      <c r="AQ103" s="24"/>
      <c r="AR103" s="24"/>
      <c r="AS103" s="24"/>
      <c r="AT103" s="24"/>
      <c r="AU103" s="24"/>
      <c r="AV103" s="321">
        <v>3</v>
      </c>
      <c r="AW103" s="324">
        <f t="shared" si="33"/>
        <v>9</v>
      </c>
      <c r="AX103" s="325">
        <f t="shared" si="34"/>
        <v>6</v>
      </c>
      <c r="AY103" s="322">
        <v>3</v>
      </c>
      <c r="AZ103" s="24"/>
      <c r="BA103" s="23"/>
    </row>
    <row r="104" spans="1:53" ht="14.25" customHeight="1">
      <c r="A104" s="388"/>
      <c r="B104" s="394"/>
      <c r="C104" s="388"/>
      <c r="D104" s="388"/>
      <c r="E104" s="395"/>
      <c r="F104" s="28"/>
      <c r="G104" s="28"/>
      <c r="H104" s="317"/>
      <c r="I104" s="318"/>
      <c r="J104" s="28"/>
      <c r="K104" s="28"/>
      <c r="L104" s="28"/>
      <c r="M104" s="316"/>
      <c r="N104" s="316"/>
      <c r="O104" s="316"/>
      <c r="P104" s="316"/>
      <c r="Q104" s="316"/>
      <c r="R104" s="316"/>
      <c r="S104" s="316"/>
      <c r="T104" s="316"/>
      <c r="U104" s="316"/>
      <c r="V104" s="316"/>
      <c r="W104" s="316"/>
      <c r="X104" s="28"/>
      <c r="Y104" s="28"/>
      <c r="Z104" s="28"/>
      <c r="AA104" s="28"/>
      <c r="AB104" s="28"/>
      <c r="AC104" s="28"/>
      <c r="AD104" s="28"/>
      <c r="AE104" s="24"/>
      <c r="AF104" s="24"/>
      <c r="AG104" s="24"/>
      <c r="AH104" s="24"/>
      <c r="AI104" s="24"/>
      <c r="AJ104" s="24"/>
      <c r="AK104" s="24"/>
      <c r="AL104" s="24"/>
      <c r="AM104" s="24"/>
      <c r="AN104" s="24"/>
      <c r="AO104" s="320"/>
      <c r="AP104" s="24"/>
      <c r="AQ104" s="24"/>
      <c r="AR104" s="24"/>
      <c r="AS104" s="24"/>
      <c r="AT104" s="24"/>
      <c r="AU104" s="24"/>
      <c r="AV104" s="321">
        <v>4</v>
      </c>
      <c r="AW104" s="324">
        <f t="shared" si="33"/>
        <v>7</v>
      </c>
      <c r="AX104" s="325">
        <f t="shared" si="34"/>
        <v>6</v>
      </c>
      <c r="AY104" s="322">
        <v>4</v>
      </c>
      <c r="AZ104" s="24"/>
      <c r="BA104" s="23"/>
    </row>
    <row r="105" spans="1:53" ht="14.25" customHeight="1">
      <c r="A105" s="388"/>
      <c r="B105" s="396"/>
      <c r="C105" s="388"/>
      <c r="D105" s="388"/>
      <c r="E105" s="395"/>
      <c r="F105" s="28"/>
      <c r="G105" s="28"/>
      <c r="H105" s="317"/>
      <c r="I105" s="318"/>
      <c r="J105" s="28"/>
      <c r="K105" s="28"/>
      <c r="L105" s="28"/>
      <c r="M105" s="316"/>
      <c r="N105" s="316"/>
      <c r="O105" s="316"/>
      <c r="P105" s="316"/>
      <c r="Q105" s="316"/>
      <c r="R105" s="316"/>
      <c r="S105" s="316"/>
      <c r="T105" s="316"/>
      <c r="U105" s="316"/>
      <c r="V105" s="316"/>
      <c r="W105" s="316"/>
      <c r="X105" s="28"/>
      <c r="Y105" s="28"/>
      <c r="Z105" s="28"/>
      <c r="AA105" s="28"/>
      <c r="AB105" s="28"/>
      <c r="AC105" s="28"/>
      <c r="AD105" s="28"/>
      <c r="AE105" s="24"/>
      <c r="AF105" s="24"/>
      <c r="AG105" s="24"/>
      <c r="AH105" s="24"/>
      <c r="AI105" s="24"/>
      <c r="AJ105" s="24"/>
      <c r="AK105" s="24"/>
      <c r="AL105" s="24"/>
      <c r="AM105" s="24"/>
      <c r="AN105" s="24"/>
      <c r="AO105" s="320"/>
      <c r="AP105" s="24"/>
      <c r="AQ105" s="24"/>
      <c r="AR105" s="24"/>
      <c r="AS105" s="24"/>
      <c r="AT105" s="24"/>
      <c r="AU105" s="24"/>
      <c r="AV105" s="24"/>
      <c r="AW105" s="24"/>
      <c r="AX105" s="325">
        <f t="shared" si="34"/>
        <v>5</v>
      </c>
      <c r="AY105" s="322">
        <v>5</v>
      </c>
      <c r="AZ105" s="24"/>
      <c r="BA105" s="23"/>
    </row>
    <row r="106" spans="1:53" ht="14.25" customHeight="1">
      <c r="A106" s="388"/>
      <c r="B106" s="397"/>
      <c r="C106" s="389"/>
      <c r="D106" s="389"/>
      <c r="E106" s="395"/>
      <c r="F106" s="28"/>
      <c r="G106" s="28"/>
      <c r="H106" s="317"/>
      <c r="I106" s="318"/>
      <c r="J106" s="28"/>
      <c r="K106" s="28"/>
      <c r="L106" s="28"/>
      <c r="M106" s="316"/>
      <c r="N106" s="316"/>
      <c r="O106" s="316"/>
      <c r="P106" s="316"/>
      <c r="Q106" s="316"/>
      <c r="R106" s="316"/>
      <c r="S106" s="316"/>
      <c r="T106" s="316"/>
      <c r="U106" s="316"/>
      <c r="V106" s="316"/>
      <c r="W106" s="316"/>
      <c r="X106" s="28"/>
      <c r="Y106" s="28"/>
      <c r="Z106" s="28"/>
      <c r="AA106" s="28"/>
      <c r="AB106" s="28"/>
      <c r="AC106" s="28"/>
      <c r="AD106" s="28"/>
      <c r="AE106" s="24"/>
      <c r="AF106" s="24"/>
      <c r="AG106" s="24"/>
      <c r="AH106" s="24"/>
      <c r="AI106" s="24"/>
      <c r="AJ106" s="24"/>
      <c r="AK106" s="24"/>
      <c r="AL106" s="24"/>
      <c r="AM106" s="24"/>
      <c r="AN106" s="24"/>
      <c r="AO106" s="320"/>
      <c r="AP106" s="24"/>
      <c r="AQ106" s="24"/>
      <c r="AR106" s="24"/>
      <c r="AS106" s="24"/>
      <c r="AT106" s="24"/>
      <c r="AU106" s="24"/>
      <c r="AV106" s="24"/>
      <c r="AW106" s="24"/>
      <c r="AX106" s="325">
        <f t="shared" si="34"/>
        <v>5</v>
      </c>
      <c r="AY106" s="322">
        <v>6</v>
      </c>
      <c r="AZ106" s="24"/>
      <c r="BA106" s="23"/>
    </row>
    <row r="107" spans="1:53" ht="14.25" customHeight="1">
      <c r="A107" s="388"/>
      <c r="B107" s="389"/>
      <c r="C107" s="389"/>
      <c r="D107" s="397"/>
      <c r="E107" s="398"/>
      <c r="F107" s="28"/>
      <c r="G107" s="28"/>
      <c r="H107" s="317"/>
      <c r="I107" s="318"/>
      <c r="J107" s="28"/>
      <c r="K107" s="28"/>
      <c r="L107" s="28"/>
      <c r="M107" s="316"/>
      <c r="N107" s="316"/>
      <c r="O107" s="316"/>
      <c r="P107" s="316"/>
      <c r="Q107" s="316"/>
      <c r="R107" s="316"/>
      <c r="S107" s="316"/>
      <c r="T107" s="316"/>
      <c r="U107" s="316"/>
      <c r="V107" s="316"/>
      <c r="W107" s="316"/>
      <c r="X107" s="28"/>
      <c r="Y107" s="28"/>
      <c r="Z107" s="28"/>
      <c r="AA107" s="28"/>
      <c r="AB107" s="28"/>
      <c r="AC107" s="28"/>
      <c r="AD107" s="28"/>
      <c r="AE107" s="24"/>
      <c r="AF107" s="24"/>
      <c r="AG107" s="24"/>
      <c r="AH107" s="24"/>
      <c r="AI107" s="24"/>
      <c r="AJ107" s="24"/>
      <c r="AK107" s="24"/>
      <c r="AL107" s="24"/>
      <c r="AM107" s="24"/>
      <c r="AN107" s="24"/>
      <c r="AO107" s="24"/>
      <c r="AP107" s="24"/>
      <c r="AQ107" s="24"/>
      <c r="AR107" s="24"/>
      <c r="AS107" s="24"/>
      <c r="AT107" s="24"/>
      <c r="AU107" s="24"/>
      <c r="AV107" s="24"/>
      <c r="AW107" s="24"/>
      <c r="AX107" s="325">
        <f t="shared" si="34"/>
        <v>8</v>
      </c>
      <c r="AY107" s="322">
        <v>7</v>
      </c>
      <c r="AZ107" s="24"/>
      <c r="BA107" s="23"/>
    </row>
    <row r="108" spans="1:53" ht="14.25" customHeight="1">
      <c r="A108" s="388"/>
      <c r="B108" s="389"/>
      <c r="C108" s="389"/>
      <c r="D108" s="397"/>
      <c r="E108" s="395"/>
      <c r="F108" s="28"/>
      <c r="G108" s="28"/>
      <c r="H108" s="317"/>
      <c r="I108" s="318"/>
      <c r="J108" s="28"/>
      <c r="K108" s="28"/>
      <c r="L108" s="28"/>
      <c r="M108" s="316"/>
      <c r="N108" s="316"/>
      <c r="O108" s="316"/>
      <c r="P108" s="316"/>
      <c r="Q108" s="316"/>
      <c r="R108" s="316"/>
      <c r="S108" s="316"/>
      <c r="T108" s="316"/>
      <c r="U108" s="316"/>
      <c r="V108" s="316"/>
      <c r="W108" s="316"/>
      <c r="X108" s="28"/>
      <c r="Y108" s="28"/>
      <c r="Z108" s="28"/>
      <c r="AA108" s="28"/>
      <c r="AB108" s="28"/>
      <c r="AC108" s="28"/>
      <c r="AD108" s="28"/>
      <c r="AE108" s="24"/>
      <c r="AF108" s="24"/>
      <c r="AG108" s="24"/>
      <c r="AH108" s="24"/>
      <c r="AI108" s="24"/>
      <c r="AJ108" s="24"/>
      <c r="AK108" s="24"/>
      <c r="AL108" s="24"/>
      <c r="AM108" s="24"/>
      <c r="AN108" s="24"/>
      <c r="AO108" s="24"/>
      <c r="AP108" s="24"/>
      <c r="AQ108" s="24"/>
      <c r="AR108" s="24"/>
      <c r="AS108" s="24"/>
      <c r="AT108" s="24"/>
      <c r="AU108" s="24"/>
      <c r="AV108" s="24"/>
      <c r="AW108" s="24"/>
      <c r="AX108" s="325">
        <f t="shared" si="34"/>
        <v>7</v>
      </c>
      <c r="AY108" s="322">
        <v>8</v>
      </c>
      <c r="AZ108" s="24"/>
      <c r="BA108" s="23"/>
    </row>
    <row r="109" spans="1:53" ht="14.25" customHeight="1">
      <c r="A109" s="388"/>
      <c r="B109" s="389"/>
      <c r="C109" s="389"/>
      <c r="D109" s="397"/>
      <c r="E109" s="395"/>
      <c r="F109" s="28"/>
      <c r="G109" s="28"/>
      <c r="H109" s="317"/>
      <c r="I109" s="318"/>
      <c r="J109" s="28"/>
      <c r="K109" s="28"/>
      <c r="L109" s="28"/>
      <c r="M109" s="316"/>
      <c r="N109" s="316"/>
      <c r="O109" s="316"/>
      <c r="P109" s="316"/>
      <c r="Q109" s="316"/>
      <c r="R109" s="316"/>
      <c r="S109" s="316"/>
      <c r="T109" s="316"/>
      <c r="U109" s="316"/>
      <c r="V109" s="316"/>
      <c r="W109" s="316"/>
      <c r="X109" s="28"/>
      <c r="Y109" s="28"/>
      <c r="Z109" s="28"/>
      <c r="AA109" s="28"/>
      <c r="AB109" s="28"/>
      <c r="AC109" s="28"/>
      <c r="AD109" s="28"/>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3"/>
    </row>
    <row r="110" spans="1:53" ht="14.25" customHeight="1">
      <c r="A110" s="388"/>
      <c r="B110" s="389"/>
      <c r="C110" s="388"/>
      <c r="D110" s="388"/>
      <c r="E110" s="395"/>
      <c r="F110" s="28"/>
      <c r="G110" s="28"/>
      <c r="H110" s="317"/>
      <c r="I110" s="318"/>
      <c r="J110" s="28"/>
      <c r="K110" s="28"/>
      <c r="L110" s="28"/>
      <c r="M110" s="316"/>
      <c r="N110" s="316"/>
      <c r="O110" s="316"/>
      <c r="P110" s="316"/>
      <c r="Q110" s="316"/>
      <c r="R110" s="316"/>
      <c r="S110" s="316"/>
      <c r="T110" s="316"/>
      <c r="U110" s="316"/>
      <c r="V110" s="316"/>
      <c r="W110" s="316"/>
      <c r="X110" s="28"/>
      <c r="Y110" s="28"/>
      <c r="Z110" s="28"/>
      <c r="AA110" s="28"/>
      <c r="AB110" s="28"/>
      <c r="AC110" s="28"/>
      <c r="AD110" s="28"/>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3"/>
    </row>
    <row r="111" spans="1:53" ht="14.25" customHeight="1">
      <c r="A111" s="388"/>
      <c r="B111" s="388"/>
      <c r="C111" s="388"/>
      <c r="D111" s="388"/>
      <c r="E111" s="395"/>
      <c r="F111" s="28"/>
      <c r="G111" s="28"/>
      <c r="H111" s="317"/>
      <c r="I111" s="318"/>
      <c r="J111" s="28"/>
      <c r="K111" s="28"/>
      <c r="L111" s="28"/>
      <c r="M111" s="316"/>
      <c r="N111" s="316"/>
      <c r="O111" s="316"/>
      <c r="P111" s="316"/>
      <c r="Q111" s="316"/>
      <c r="R111" s="316"/>
      <c r="S111" s="316"/>
      <c r="T111" s="316"/>
      <c r="U111" s="316"/>
      <c r="V111" s="316"/>
      <c r="W111" s="316"/>
      <c r="X111" s="28"/>
      <c r="Y111" s="28"/>
      <c r="Z111" s="28"/>
      <c r="AA111" s="28"/>
      <c r="AB111" s="28"/>
      <c r="AC111" s="28"/>
      <c r="AD111" s="28"/>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3"/>
    </row>
    <row r="112" spans="1:53" ht="14.25" customHeight="1">
      <c r="A112" s="388"/>
      <c r="B112" s="399"/>
      <c r="C112" s="389"/>
      <c r="D112" s="389"/>
      <c r="E112" s="395"/>
      <c r="F112" s="28"/>
      <c r="G112" s="28"/>
      <c r="H112" s="317"/>
      <c r="I112" s="318"/>
      <c r="J112" s="28"/>
      <c r="K112" s="28"/>
      <c r="L112" s="28"/>
      <c r="M112" s="316"/>
      <c r="N112" s="316"/>
      <c r="O112" s="316"/>
      <c r="P112" s="316"/>
      <c r="Q112" s="316"/>
      <c r="R112" s="316"/>
      <c r="S112" s="316"/>
      <c r="T112" s="316"/>
      <c r="U112" s="316"/>
      <c r="V112" s="316"/>
      <c r="W112" s="316"/>
      <c r="X112" s="28"/>
      <c r="Y112" s="28"/>
      <c r="Z112" s="28"/>
      <c r="AA112" s="28"/>
      <c r="AB112" s="28"/>
      <c r="AC112" s="28"/>
      <c r="AD112" s="28"/>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3"/>
    </row>
    <row r="113" spans="1:53" ht="14.25" customHeight="1">
      <c r="A113" s="388"/>
      <c r="B113" s="388"/>
      <c r="C113" s="400"/>
      <c r="D113" s="395"/>
      <c r="E113" s="395"/>
      <c r="F113" s="28"/>
      <c r="G113" s="28"/>
      <c r="H113" s="317"/>
      <c r="I113" s="318"/>
      <c r="J113" s="28"/>
      <c r="K113" s="28"/>
      <c r="L113" s="28"/>
      <c r="M113" s="316"/>
      <c r="N113" s="316"/>
      <c r="O113" s="316"/>
      <c r="P113" s="316"/>
      <c r="Q113" s="316"/>
      <c r="R113" s="316"/>
      <c r="S113" s="316"/>
      <c r="T113" s="316"/>
      <c r="U113" s="316"/>
      <c r="V113" s="316"/>
      <c r="W113" s="316"/>
      <c r="X113" s="28"/>
      <c r="Y113" s="28"/>
      <c r="Z113" s="28"/>
      <c r="AA113" s="28"/>
      <c r="AB113" s="28"/>
      <c r="AC113" s="28"/>
      <c r="AD113" s="28"/>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3"/>
    </row>
    <row r="114" spans="1:53" ht="14.25" customHeight="1">
      <c r="A114" s="388"/>
      <c r="B114" s="388"/>
      <c r="C114" s="400"/>
      <c r="D114" s="401"/>
      <c r="E114" s="395"/>
      <c r="F114" s="28"/>
      <c r="G114" s="28"/>
      <c r="H114" s="317"/>
      <c r="I114" s="318"/>
      <c r="J114" s="28"/>
      <c r="K114" s="28"/>
      <c r="L114" s="28"/>
      <c r="M114" s="316"/>
      <c r="N114" s="316"/>
      <c r="O114" s="316"/>
      <c r="P114" s="316"/>
      <c r="Q114" s="316"/>
      <c r="R114" s="316"/>
      <c r="S114" s="316"/>
      <c r="T114" s="316"/>
      <c r="U114" s="316"/>
      <c r="V114" s="316"/>
      <c r="W114" s="316"/>
      <c r="X114" s="28"/>
      <c r="Y114" s="28"/>
      <c r="Z114" s="28"/>
      <c r="AA114" s="28"/>
      <c r="AB114" s="28"/>
      <c r="AC114" s="28"/>
      <c r="AD114" s="28"/>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3"/>
    </row>
    <row r="115" spans="1:53" ht="14.25" customHeight="1">
      <c r="A115" s="388"/>
      <c r="B115" s="388"/>
      <c r="C115" s="400"/>
      <c r="D115" s="401"/>
      <c r="E115" s="395"/>
      <c r="F115" s="28"/>
      <c r="G115" s="28"/>
      <c r="H115" s="317"/>
      <c r="I115" s="318"/>
      <c r="J115" s="28"/>
      <c r="K115" s="28"/>
      <c r="L115" s="28"/>
      <c r="M115" s="316"/>
      <c r="N115" s="316"/>
      <c r="O115" s="316"/>
      <c r="P115" s="316"/>
      <c r="Q115" s="316"/>
      <c r="R115" s="316"/>
      <c r="S115" s="316"/>
      <c r="T115" s="316"/>
      <c r="U115" s="316"/>
      <c r="V115" s="316"/>
      <c r="W115" s="316"/>
      <c r="X115" s="28"/>
      <c r="Y115" s="28"/>
      <c r="Z115" s="28"/>
      <c r="AA115" s="28"/>
      <c r="AB115" s="28"/>
      <c r="AC115" s="28"/>
      <c r="AD115" s="28"/>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3"/>
    </row>
    <row r="116" spans="1:53" ht="14.25" customHeight="1">
      <c r="A116" s="388"/>
      <c r="B116" s="388"/>
      <c r="C116" s="400"/>
      <c r="D116" s="401"/>
      <c r="E116" s="395"/>
      <c r="F116" s="28"/>
      <c r="G116" s="28"/>
      <c r="H116" s="317"/>
      <c r="I116" s="318"/>
      <c r="J116" s="28"/>
      <c r="K116" s="28"/>
      <c r="L116" s="28"/>
      <c r="M116" s="316"/>
      <c r="N116" s="316"/>
      <c r="O116" s="316"/>
      <c r="P116" s="316"/>
      <c r="Q116" s="316"/>
      <c r="R116" s="316"/>
      <c r="S116" s="316"/>
      <c r="T116" s="316"/>
      <c r="U116" s="316"/>
      <c r="V116" s="316"/>
      <c r="W116" s="316"/>
      <c r="X116" s="28"/>
      <c r="Y116" s="28"/>
      <c r="Z116" s="28"/>
      <c r="AA116" s="28"/>
      <c r="AB116" s="28"/>
      <c r="AC116" s="28"/>
      <c r="AD116" s="28"/>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3"/>
    </row>
    <row r="117" spans="1:53" ht="14.25" customHeight="1">
      <c r="A117" s="388"/>
      <c r="B117" s="388"/>
      <c r="C117" s="400"/>
      <c r="D117" s="401"/>
      <c r="E117" s="395"/>
      <c r="F117" s="28"/>
      <c r="G117" s="28"/>
      <c r="H117" s="317"/>
      <c r="I117" s="318"/>
      <c r="J117" s="28"/>
      <c r="K117" s="28"/>
      <c r="L117" s="28"/>
      <c r="M117" s="316"/>
      <c r="N117" s="316"/>
      <c r="O117" s="316"/>
      <c r="P117" s="316"/>
      <c r="Q117" s="316"/>
      <c r="R117" s="316"/>
      <c r="S117" s="316"/>
      <c r="T117" s="316"/>
      <c r="U117" s="316"/>
      <c r="V117" s="316"/>
      <c r="W117" s="316"/>
      <c r="X117" s="28"/>
      <c r="Y117" s="28"/>
      <c r="Z117" s="28"/>
      <c r="AA117" s="28"/>
      <c r="AB117" s="28"/>
      <c r="AC117" s="28"/>
      <c r="AD117" s="28"/>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3"/>
    </row>
    <row r="118" spans="1:53" ht="14.25" customHeight="1">
      <c r="A118" s="388"/>
      <c r="B118" s="388"/>
      <c r="C118" s="402"/>
      <c r="D118" s="395"/>
      <c r="E118" s="395"/>
      <c r="F118" s="28"/>
      <c r="G118" s="28"/>
      <c r="H118" s="317"/>
      <c r="I118" s="318"/>
      <c r="J118" s="28"/>
      <c r="K118" s="28"/>
      <c r="L118" s="28"/>
      <c r="M118" s="316"/>
      <c r="N118" s="316"/>
      <c r="O118" s="316"/>
      <c r="P118" s="316"/>
      <c r="Q118" s="316"/>
      <c r="R118" s="316"/>
      <c r="S118" s="316"/>
      <c r="T118" s="316"/>
      <c r="U118" s="316"/>
      <c r="V118" s="316"/>
      <c r="W118" s="316"/>
      <c r="X118" s="28"/>
      <c r="Y118" s="28"/>
      <c r="Z118" s="28"/>
      <c r="AA118" s="28"/>
      <c r="AB118" s="28"/>
      <c r="AC118" s="28"/>
      <c r="AD118" s="28"/>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3"/>
    </row>
    <row r="119" spans="1:53" ht="14.25" customHeight="1">
      <c r="A119" s="388"/>
      <c r="B119" s="388"/>
      <c r="C119" s="388"/>
      <c r="D119" s="388"/>
      <c r="E119" s="395"/>
      <c r="F119" s="28"/>
      <c r="G119" s="28"/>
      <c r="H119" s="317"/>
      <c r="I119" s="318"/>
      <c r="J119" s="28"/>
      <c r="K119" s="28"/>
      <c r="L119" s="28"/>
      <c r="M119" s="316"/>
      <c r="N119" s="316"/>
      <c r="O119" s="316"/>
      <c r="P119" s="316"/>
      <c r="Q119" s="316"/>
      <c r="R119" s="316"/>
      <c r="S119" s="316"/>
      <c r="T119" s="316"/>
      <c r="U119" s="316"/>
      <c r="V119" s="316"/>
      <c r="W119" s="316"/>
      <c r="X119" s="28"/>
      <c r="Y119" s="28"/>
      <c r="Z119" s="28"/>
      <c r="AA119" s="28"/>
      <c r="AB119" s="28"/>
      <c r="AC119" s="28"/>
      <c r="AD119" s="28"/>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3"/>
    </row>
    <row r="120" spans="1:53" ht="14.25" customHeight="1">
      <c r="A120" s="388"/>
      <c r="B120" s="399"/>
      <c r="C120" s="399"/>
      <c r="D120" s="395"/>
      <c r="E120" s="395"/>
      <c r="F120" s="28"/>
      <c r="G120" s="28"/>
      <c r="H120" s="317"/>
      <c r="I120" s="318"/>
      <c r="J120" s="28"/>
      <c r="K120" s="28"/>
      <c r="L120" s="28"/>
      <c r="M120" s="316"/>
      <c r="N120" s="316"/>
      <c r="O120" s="316"/>
      <c r="P120" s="316"/>
      <c r="Q120" s="316"/>
      <c r="R120" s="316"/>
      <c r="S120" s="316"/>
      <c r="T120" s="316"/>
      <c r="U120" s="316"/>
      <c r="V120" s="316"/>
      <c r="W120" s="316"/>
      <c r="X120" s="28"/>
      <c r="Y120" s="28"/>
      <c r="Z120" s="28"/>
      <c r="AA120" s="28"/>
      <c r="AB120" s="28"/>
      <c r="AC120" s="28"/>
      <c r="AD120" s="28"/>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3"/>
    </row>
    <row r="121" spans="1:53" ht="14.25" customHeight="1">
      <c r="A121" s="388"/>
      <c r="B121" s="388"/>
      <c r="C121" s="399"/>
      <c r="D121" s="395"/>
      <c r="E121" s="395"/>
      <c r="F121" s="28"/>
      <c r="G121" s="28"/>
      <c r="H121" s="317"/>
      <c r="I121" s="318"/>
      <c r="J121" s="28"/>
      <c r="K121" s="28"/>
      <c r="L121" s="28"/>
      <c r="M121" s="316"/>
      <c r="N121" s="316"/>
      <c r="O121" s="316"/>
      <c r="P121" s="316"/>
      <c r="Q121" s="316"/>
      <c r="R121" s="316"/>
      <c r="S121" s="316"/>
      <c r="T121" s="316"/>
      <c r="U121" s="316"/>
      <c r="V121" s="316"/>
      <c r="W121" s="316"/>
      <c r="X121" s="28"/>
      <c r="Y121" s="28"/>
      <c r="Z121" s="28"/>
      <c r="AA121" s="28"/>
      <c r="AB121" s="28"/>
      <c r="AC121" s="28"/>
      <c r="AD121" s="28"/>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3"/>
    </row>
    <row r="122" spans="1:53" ht="14.25" customHeight="1">
      <c r="A122" s="388"/>
      <c r="B122" s="388"/>
      <c r="C122" s="388"/>
      <c r="D122" s="388"/>
      <c r="E122" s="395"/>
      <c r="F122" s="268" t="s">
        <v>564</v>
      </c>
      <c r="G122" s="28"/>
      <c r="H122" s="317"/>
      <c r="I122" s="318"/>
      <c r="J122" s="28"/>
      <c r="K122" s="28"/>
      <c r="L122" s="28"/>
      <c r="M122" s="316"/>
      <c r="N122" s="316"/>
      <c r="O122" s="316"/>
      <c r="P122" s="316"/>
      <c r="Q122" s="316"/>
      <c r="R122" s="316"/>
      <c r="S122" s="316"/>
      <c r="T122" s="316"/>
      <c r="U122" s="316"/>
      <c r="V122" s="316"/>
      <c r="W122" s="316"/>
      <c r="X122" s="28"/>
      <c r="Y122" s="28"/>
      <c r="Z122" s="28"/>
      <c r="AA122" s="28"/>
      <c r="AB122" s="28"/>
      <c r="AC122" s="28"/>
      <c r="AD122" s="28"/>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3"/>
    </row>
    <row r="123" spans="1:53" ht="14.25" hidden="1" customHeight="1">
      <c r="A123" s="316"/>
      <c r="B123" s="285" t="s">
        <v>565</v>
      </c>
      <c r="C123" s="227" t="s">
        <v>566</v>
      </c>
      <c r="D123" s="387" t="e">
        <f>AO2+#REF!+#REF!</f>
        <v>#REF!</v>
      </c>
      <c r="E123" s="268" t="s">
        <v>567</v>
      </c>
      <c r="F123" s="28"/>
      <c r="G123" s="28"/>
      <c r="H123" s="317"/>
      <c r="I123" s="318"/>
      <c r="J123" s="28"/>
      <c r="K123" s="28"/>
      <c r="L123" s="28"/>
      <c r="M123" s="316"/>
      <c r="N123" s="316"/>
      <c r="O123" s="316"/>
      <c r="P123" s="316"/>
      <c r="Q123" s="316"/>
      <c r="R123" s="316"/>
      <c r="S123" s="316"/>
      <c r="T123" s="316"/>
      <c r="U123" s="316"/>
      <c r="V123" s="316"/>
      <c r="W123" s="316"/>
      <c r="X123" s="28"/>
      <c r="Y123" s="28"/>
      <c r="Z123" s="28"/>
      <c r="AA123" s="28"/>
      <c r="AB123" s="28"/>
      <c r="AC123" s="28"/>
      <c r="AD123" s="28"/>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3"/>
    </row>
    <row r="124" spans="1:53" ht="14.25" hidden="1" customHeight="1">
      <c r="A124" s="316"/>
      <c r="B124" s="316"/>
      <c r="C124" s="71" t="s">
        <v>568</v>
      </c>
      <c r="D124" s="326">
        <f>AO1</f>
        <v>6</v>
      </c>
      <c r="E124" s="28"/>
      <c r="F124" s="28"/>
      <c r="G124" s="28"/>
      <c r="H124" s="317"/>
      <c r="I124" s="318"/>
      <c r="J124" s="28"/>
      <c r="K124" s="28"/>
      <c r="L124" s="28"/>
      <c r="M124" s="316"/>
      <c r="N124" s="316"/>
      <c r="O124" s="316"/>
      <c r="P124" s="316"/>
      <c r="Q124" s="316"/>
      <c r="R124" s="316"/>
      <c r="S124" s="316"/>
      <c r="T124" s="316"/>
      <c r="U124" s="316"/>
      <c r="V124" s="316"/>
      <c r="W124" s="316"/>
      <c r="X124" s="28"/>
      <c r="Y124" s="28"/>
      <c r="Z124" s="28"/>
      <c r="AA124" s="28"/>
      <c r="AB124" s="28"/>
      <c r="AC124" s="28"/>
      <c r="AD124" s="28"/>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3"/>
    </row>
    <row r="125" spans="1:53" ht="14.25" hidden="1" customHeight="1">
      <c r="A125" s="316"/>
      <c r="B125" s="316"/>
      <c r="C125" s="71" t="s">
        <v>569</v>
      </c>
      <c r="D125" s="72">
        <v>1</v>
      </c>
      <c r="E125" s="28"/>
      <c r="F125" s="28"/>
      <c r="G125" s="28"/>
      <c r="H125" s="317"/>
      <c r="I125" s="318"/>
      <c r="J125" s="28"/>
      <c r="K125" s="28"/>
      <c r="L125" s="28"/>
      <c r="M125" s="316"/>
      <c r="N125" s="316"/>
      <c r="O125" s="316"/>
      <c r="P125" s="316"/>
      <c r="Q125" s="316"/>
      <c r="R125" s="316"/>
      <c r="S125" s="316"/>
      <c r="T125" s="316"/>
      <c r="U125" s="316"/>
      <c r="V125" s="316"/>
      <c r="W125" s="316"/>
      <c r="X125" s="28"/>
      <c r="Y125" s="28"/>
      <c r="Z125" s="28"/>
      <c r="AA125" s="28"/>
      <c r="AB125" s="28"/>
      <c r="AC125" s="28"/>
      <c r="AD125" s="28"/>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3"/>
    </row>
    <row r="126" spans="1:53" ht="14.25" hidden="1" customHeight="1">
      <c r="A126" s="316"/>
      <c r="B126" s="316"/>
      <c r="C126" s="316"/>
      <c r="D126" s="316"/>
      <c r="E126" s="327"/>
      <c r="F126" s="28"/>
      <c r="G126" s="28"/>
      <c r="H126" s="317"/>
      <c r="I126" s="318"/>
      <c r="J126" s="28"/>
      <c r="K126" s="28"/>
      <c r="L126" s="28"/>
      <c r="M126" s="316"/>
      <c r="N126" s="316"/>
      <c r="O126" s="316"/>
      <c r="P126" s="316"/>
      <c r="Q126" s="316"/>
      <c r="R126" s="316"/>
      <c r="S126" s="316"/>
      <c r="T126" s="316"/>
      <c r="U126" s="316"/>
      <c r="V126" s="316"/>
      <c r="W126" s="316"/>
      <c r="X126" s="28"/>
      <c r="Y126" s="28"/>
      <c r="Z126" s="28"/>
      <c r="AA126" s="28"/>
      <c r="AB126" s="28"/>
      <c r="AC126" s="28"/>
      <c r="AD126" s="28"/>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3"/>
    </row>
    <row r="127" spans="1:53" ht="14.25" customHeight="1">
      <c r="A127" s="388"/>
      <c r="B127" s="399"/>
      <c r="C127" s="399"/>
      <c r="D127" s="399"/>
      <c r="E127" s="399"/>
      <c r="F127" s="328">
        <f>M4+D127+D128</f>
        <v>59</v>
      </c>
      <c r="G127" s="28"/>
      <c r="H127" s="317"/>
      <c r="I127" s="318"/>
      <c r="J127" s="28"/>
      <c r="K127" s="28"/>
      <c r="L127" s="28"/>
      <c r="M127" s="316"/>
      <c r="N127" s="316"/>
      <c r="O127" s="316"/>
      <c r="P127" s="316"/>
      <c r="Q127" s="316"/>
      <c r="R127" s="316"/>
      <c r="S127" s="316"/>
      <c r="T127" s="316"/>
      <c r="U127" s="316"/>
      <c r="V127" s="316"/>
      <c r="W127" s="316"/>
      <c r="X127" s="28"/>
      <c r="Y127" s="28"/>
      <c r="Z127" s="28"/>
      <c r="AA127" s="28"/>
      <c r="AB127" s="28"/>
      <c r="AC127" s="28"/>
      <c r="AD127" s="28"/>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3"/>
    </row>
    <row r="128" spans="1:53" ht="14.25" customHeight="1">
      <c r="A128" s="388"/>
      <c r="B128" s="399"/>
      <c r="C128" s="399"/>
      <c r="D128" s="399"/>
      <c r="E128" s="399"/>
      <c r="F128" s="28"/>
      <c r="G128" s="28"/>
      <c r="H128" s="317"/>
      <c r="I128" s="318"/>
      <c r="J128" s="28"/>
      <c r="K128" s="28"/>
      <c r="L128" s="28"/>
      <c r="M128" s="316"/>
      <c r="N128" s="316"/>
      <c r="O128" s="316"/>
      <c r="P128" s="316"/>
      <c r="Q128" s="316"/>
      <c r="R128" s="316"/>
      <c r="S128" s="316"/>
      <c r="T128" s="316"/>
      <c r="U128" s="316"/>
      <c r="V128" s="316"/>
      <c r="W128" s="316"/>
      <c r="X128" s="28"/>
      <c r="Y128" s="28"/>
      <c r="Z128" s="28"/>
      <c r="AA128" s="28"/>
      <c r="AB128" s="28"/>
      <c r="AC128" s="28"/>
      <c r="AD128" s="28"/>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3"/>
    </row>
    <row r="129" spans="1:53" ht="14.25" customHeight="1">
      <c r="A129" s="399"/>
      <c r="B129" s="389"/>
      <c r="C129" s="389"/>
      <c r="D129" s="389"/>
      <c r="E129" s="389"/>
      <c r="F129" s="329" t="s">
        <v>570</v>
      </c>
      <c r="G129" s="28"/>
      <c r="H129" s="317"/>
      <c r="I129" s="318"/>
      <c r="J129" s="28"/>
      <c r="K129" s="28"/>
      <c r="L129" s="28"/>
      <c r="M129" s="316"/>
      <c r="N129" s="316"/>
      <c r="O129" s="316"/>
      <c r="P129" s="316"/>
      <c r="Q129" s="316"/>
      <c r="R129" s="316"/>
      <c r="S129" s="316"/>
      <c r="T129" s="316"/>
      <c r="U129" s="316"/>
      <c r="V129" s="316"/>
      <c r="W129" s="316"/>
      <c r="X129" s="28"/>
      <c r="Y129" s="28"/>
      <c r="Z129" s="28"/>
      <c r="AA129" s="28"/>
      <c r="AB129" s="28"/>
      <c r="AC129" s="28"/>
      <c r="AD129" s="28"/>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3"/>
    </row>
    <row r="130" spans="1:53" ht="14.25" customHeight="1">
      <c r="A130" s="399"/>
      <c r="B130" s="401"/>
      <c r="C130" s="401"/>
      <c r="D130" s="401"/>
      <c r="E130" s="401"/>
      <c r="F130" s="109">
        <f t="shared" ref="F130:F135" si="35">SUM(C130:E130)</f>
        <v>0</v>
      </c>
      <c r="G130" s="28"/>
      <c r="H130" s="330"/>
      <c r="I130" s="318"/>
      <c r="J130" s="28"/>
      <c r="K130" s="28"/>
      <c r="L130" s="28"/>
      <c r="M130" s="316"/>
      <c r="N130" s="316"/>
      <c r="O130" s="316"/>
      <c r="P130" s="316"/>
      <c r="Q130" s="316"/>
      <c r="R130" s="316"/>
      <c r="S130" s="316"/>
      <c r="T130" s="316"/>
      <c r="U130" s="316"/>
      <c r="V130" s="316"/>
      <c r="W130" s="316"/>
      <c r="X130" s="28"/>
      <c r="Y130" s="28"/>
      <c r="Z130" s="28"/>
      <c r="AA130" s="28"/>
      <c r="AB130" s="28"/>
      <c r="AC130" s="28"/>
      <c r="AD130" s="28"/>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3"/>
    </row>
    <row r="131" spans="1:53" ht="14.25" customHeight="1">
      <c r="A131" s="399"/>
      <c r="B131" s="401"/>
      <c r="C131" s="401"/>
      <c r="D131" s="401"/>
      <c r="E131" s="401"/>
      <c r="F131" s="109">
        <f t="shared" si="35"/>
        <v>0</v>
      </c>
      <c r="G131" s="331" t="s">
        <v>571</v>
      </c>
      <c r="H131" s="332"/>
      <c r="I131" s="318"/>
      <c r="J131" s="28"/>
      <c r="K131" s="28"/>
      <c r="L131" s="28"/>
      <c r="M131" s="316"/>
      <c r="N131" s="316"/>
      <c r="O131" s="316"/>
      <c r="P131" s="316"/>
      <c r="Q131" s="316"/>
      <c r="R131" s="316"/>
      <c r="S131" s="316"/>
      <c r="T131" s="316"/>
      <c r="U131" s="316"/>
      <c r="V131" s="316"/>
      <c r="W131" s="316"/>
      <c r="X131" s="28"/>
      <c r="Y131" s="28"/>
      <c r="Z131" s="28"/>
      <c r="AA131" s="28"/>
      <c r="AB131" s="28"/>
      <c r="AC131" s="28"/>
      <c r="AD131" s="28"/>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3"/>
    </row>
    <row r="132" spans="1:53" ht="14.25" customHeight="1">
      <c r="A132" s="399"/>
      <c r="B132" s="401"/>
      <c r="C132" s="401"/>
      <c r="D132" s="401"/>
      <c r="E132" s="401"/>
      <c r="F132" s="109">
        <f t="shared" si="35"/>
        <v>0</v>
      </c>
      <c r="G132" s="331" t="s">
        <v>572</v>
      </c>
      <c r="H132" s="332"/>
      <c r="I132" s="318"/>
      <c r="J132" s="28"/>
      <c r="K132" s="28"/>
      <c r="L132" s="28"/>
      <c r="M132" s="316"/>
      <c r="N132" s="316"/>
      <c r="O132" s="316"/>
      <c r="P132" s="316"/>
      <c r="Q132" s="316"/>
      <c r="R132" s="316"/>
      <c r="S132" s="316"/>
      <c r="T132" s="316"/>
      <c r="U132" s="316"/>
      <c r="V132" s="316"/>
      <c r="W132" s="316"/>
      <c r="X132" s="28"/>
      <c r="Y132" s="28"/>
      <c r="Z132" s="28"/>
      <c r="AA132" s="28"/>
      <c r="AB132" s="28"/>
      <c r="AC132" s="28"/>
      <c r="AD132" s="28"/>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3"/>
    </row>
    <row r="133" spans="1:53" ht="14.25" customHeight="1">
      <c r="A133" s="399"/>
      <c r="B133" s="401"/>
      <c r="C133" s="401"/>
      <c r="D133" s="401"/>
      <c r="E133" s="401"/>
      <c r="F133" s="109">
        <f t="shared" si="35"/>
        <v>0</v>
      </c>
      <c r="G133" s="333" t="s">
        <v>573</v>
      </c>
      <c r="H133" s="334"/>
      <c r="I133" s="318"/>
      <c r="J133" s="28"/>
      <c r="K133" s="28"/>
      <c r="L133" s="28"/>
      <c r="M133" s="316"/>
      <c r="N133" s="316"/>
      <c r="O133" s="316"/>
      <c r="P133" s="316"/>
      <c r="Q133" s="316"/>
      <c r="R133" s="316"/>
      <c r="S133" s="316"/>
      <c r="T133" s="316"/>
      <c r="U133" s="316"/>
      <c r="V133" s="316"/>
      <c r="W133" s="316"/>
      <c r="X133" s="28"/>
      <c r="Y133" s="28"/>
      <c r="Z133" s="28"/>
      <c r="AA133" s="28"/>
      <c r="AB133" s="28"/>
      <c r="AC133" s="28"/>
      <c r="AD133" s="28"/>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3"/>
    </row>
    <row r="134" spans="1:53" ht="14.25" customHeight="1">
      <c r="A134" s="399"/>
      <c r="B134" s="401"/>
      <c r="C134" s="401"/>
      <c r="D134" s="401"/>
      <c r="E134" s="401"/>
      <c r="F134" s="109">
        <f t="shared" si="35"/>
        <v>0</v>
      </c>
      <c r="G134" s="333" t="s">
        <v>574</v>
      </c>
      <c r="H134" s="335"/>
      <c r="I134" s="318"/>
      <c r="J134" s="28"/>
      <c r="K134" s="28"/>
      <c r="L134" s="28"/>
      <c r="M134" s="316"/>
      <c r="N134" s="316"/>
      <c r="O134" s="316"/>
      <c r="P134" s="316"/>
      <c r="Q134" s="316"/>
      <c r="R134" s="316"/>
      <c r="S134" s="316"/>
      <c r="T134" s="316"/>
      <c r="U134" s="316"/>
      <c r="V134" s="316"/>
      <c r="W134" s="316"/>
      <c r="X134" s="28"/>
      <c r="Y134" s="28"/>
      <c r="Z134" s="28"/>
      <c r="AA134" s="28"/>
      <c r="AB134" s="28"/>
      <c r="AC134" s="28"/>
      <c r="AD134" s="28"/>
      <c r="AE134" s="24"/>
      <c r="AF134" s="24"/>
      <c r="AG134" s="24"/>
      <c r="AH134" s="24"/>
      <c r="AI134" s="24"/>
      <c r="AJ134" s="24"/>
      <c r="AK134" s="24"/>
      <c r="AL134" s="24"/>
      <c r="AM134" s="24"/>
      <c r="AN134" s="24"/>
      <c r="AO134" s="24"/>
      <c r="AP134" s="24"/>
      <c r="AQ134" s="24"/>
      <c r="AS134" s="24"/>
      <c r="AT134" s="24"/>
      <c r="AU134" s="24"/>
      <c r="AV134" s="24"/>
      <c r="AW134" s="24"/>
      <c r="AX134" s="24"/>
      <c r="AY134" s="24"/>
      <c r="AZ134" s="24"/>
      <c r="BA134" s="23"/>
    </row>
    <row r="135" spans="1:53" ht="14.25" customHeight="1">
      <c r="A135" s="399"/>
      <c r="B135" s="401"/>
      <c r="C135" s="401"/>
      <c r="D135" s="401"/>
      <c r="E135" s="401"/>
      <c r="F135" s="109">
        <f t="shared" si="35"/>
        <v>0</v>
      </c>
      <c r="G135" s="333" t="s">
        <v>575</v>
      </c>
      <c r="H135" s="335"/>
      <c r="I135" s="318"/>
      <c r="J135" s="28"/>
      <c r="K135" s="28"/>
      <c r="L135" s="28"/>
      <c r="M135" s="316"/>
      <c r="N135" s="316"/>
      <c r="O135" s="316"/>
      <c r="P135" s="316"/>
      <c r="Q135" s="316"/>
      <c r="R135" s="316"/>
      <c r="S135" s="316"/>
      <c r="T135" s="316"/>
      <c r="U135" s="316"/>
      <c r="V135" s="316"/>
      <c r="W135" s="316"/>
      <c r="X135" s="28"/>
      <c r="Y135" s="28"/>
      <c r="Z135" s="28"/>
      <c r="AA135" s="28"/>
      <c r="AB135" s="28"/>
      <c r="AC135" s="28"/>
      <c r="AD135" s="28"/>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3"/>
    </row>
    <row r="136" spans="1:53" ht="14.25" customHeight="1">
      <c r="A136" s="388"/>
      <c r="B136" s="388"/>
      <c r="C136" s="388"/>
      <c r="D136" s="388"/>
      <c r="E136" s="395"/>
      <c r="F136" s="28"/>
      <c r="G136" s="28"/>
      <c r="H136" s="317"/>
      <c r="I136" s="318"/>
      <c r="J136" s="28"/>
      <c r="K136" s="28"/>
      <c r="L136" s="28"/>
      <c r="M136" s="316"/>
      <c r="N136" s="316"/>
      <c r="O136" s="316"/>
      <c r="P136" s="316"/>
      <c r="Q136" s="316"/>
      <c r="R136" s="316"/>
      <c r="S136" s="316"/>
      <c r="T136" s="316"/>
      <c r="U136" s="316"/>
      <c r="V136" s="316"/>
      <c r="W136" s="316"/>
      <c r="X136" s="28"/>
      <c r="Y136" s="28"/>
      <c r="Z136" s="28"/>
      <c r="AA136" s="28"/>
      <c r="AB136" s="28"/>
      <c r="AC136" s="28"/>
      <c r="AD136" s="28"/>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3"/>
    </row>
    <row r="137" spans="1:53" ht="14.25" customHeight="1">
      <c r="A137" s="388"/>
      <c r="B137" s="388"/>
      <c r="C137" s="388"/>
      <c r="D137" s="388"/>
      <c r="E137" s="395"/>
      <c r="F137" s="28"/>
      <c r="G137" s="28"/>
      <c r="H137" s="317"/>
      <c r="I137" s="318"/>
      <c r="J137" s="28"/>
      <c r="K137" s="28"/>
      <c r="L137" s="28"/>
      <c r="M137" s="316"/>
      <c r="N137" s="316"/>
      <c r="O137" s="316"/>
      <c r="P137" s="316"/>
      <c r="Q137" s="316"/>
      <c r="R137" s="316"/>
      <c r="S137" s="316"/>
      <c r="T137" s="316"/>
      <c r="U137" s="316"/>
      <c r="V137" s="316"/>
      <c r="W137" s="316"/>
      <c r="X137" s="28"/>
      <c r="Y137" s="28"/>
      <c r="Z137" s="28"/>
      <c r="AA137" s="28"/>
      <c r="AB137" s="28"/>
      <c r="AC137" s="28"/>
      <c r="AD137" s="28"/>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3"/>
    </row>
    <row r="138" spans="1:53" ht="14.25" customHeight="1">
      <c r="A138" s="388"/>
      <c r="B138" s="388"/>
      <c r="C138" s="388"/>
      <c r="D138" s="388"/>
      <c r="E138" s="395"/>
      <c r="F138" s="28"/>
      <c r="G138" s="28"/>
      <c r="H138" s="317"/>
      <c r="I138" s="318"/>
      <c r="J138" s="28"/>
      <c r="K138" s="28"/>
      <c r="L138" s="28"/>
      <c r="M138" s="316"/>
      <c r="N138" s="316"/>
      <c r="O138" s="316"/>
      <c r="P138" s="316"/>
      <c r="Q138" s="316"/>
      <c r="R138" s="316"/>
      <c r="S138" s="316"/>
      <c r="T138" s="316"/>
      <c r="U138" s="316"/>
      <c r="V138" s="316"/>
      <c r="W138" s="316"/>
      <c r="X138" s="28"/>
      <c r="Y138" s="28"/>
      <c r="Z138" s="28"/>
      <c r="AA138" s="28"/>
      <c r="AB138" s="28"/>
      <c r="AC138" s="28"/>
      <c r="AD138" s="28"/>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3"/>
    </row>
    <row r="139" spans="1:53" ht="14.25" customHeight="1">
      <c r="A139" s="388"/>
      <c r="B139" s="399"/>
      <c r="C139" s="399"/>
      <c r="D139" s="399"/>
      <c r="E139" s="395"/>
      <c r="F139" s="28"/>
      <c r="G139" s="28"/>
      <c r="H139" s="317"/>
      <c r="I139" s="318"/>
      <c r="J139" s="28"/>
      <c r="K139" s="28"/>
      <c r="L139" s="28"/>
      <c r="M139" s="316"/>
      <c r="N139" s="316"/>
      <c r="O139" s="316"/>
      <c r="P139" s="316"/>
      <c r="Q139" s="316"/>
      <c r="R139" s="316"/>
      <c r="S139" s="316"/>
      <c r="T139" s="316"/>
      <c r="U139" s="316"/>
      <c r="V139" s="316"/>
      <c r="W139" s="316"/>
      <c r="X139" s="28"/>
      <c r="Y139" s="28"/>
      <c r="Z139" s="28"/>
      <c r="AA139" s="28"/>
      <c r="AB139" s="28"/>
      <c r="AC139" s="28"/>
      <c r="AD139" s="28"/>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3"/>
    </row>
    <row r="140" spans="1:53" ht="14.25" customHeight="1">
      <c r="A140" s="388"/>
      <c r="B140" s="399"/>
      <c r="C140" s="399"/>
      <c r="D140" s="399"/>
      <c r="E140" s="395"/>
      <c r="F140" s="28"/>
      <c r="G140" s="28"/>
      <c r="H140" s="317"/>
      <c r="I140" s="318"/>
      <c r="J140" s="28"/>
      <c r="K140" s="28"/>
      <c r="L140" s="28"/>
      <c r="M140" s="316"/>
      <c r="N140" s="316"/>
      <c r="O140" s="316"/>
      <c r="P140" s="316"/>
      <c r="Q140" s="316"/>
      <c r="R140" s="316"/>
      <c r="S140" s="316"/>
      <c r="T140" s="316"/>
      <c r="U140" s="316"/>
      <c r="V140" s="316"/>
      <c r="W140" s="316"/>
      <c r="X140" s="28"/>
      <c r="Y140" s="28"/>
      <c r="Z140" s="28"/>
      <c r="AA140" s="28"/>
      <c r="AB140" s="28"/>
      <c r="AC140" s="28"/>
      <c r="AD140" s="28"/>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3"/>
    </row>
    <row r="141" spans="1:53" ht="14.25" customHeight="1">
      <c r="A141" s="388"/>
      <c r="B141" s="399"/>
      <c r="C141" s="395"/>
      <c r="D141" s="399"/>
      <c r="E141" s="403"/>
      <c r="F141" s="28"/>
      <c r="G141" s="28"/>
      <c r="H141" s="317"/>
      <c r="I141" s="318"/>
      <c r="J141" s="28"/>
      <c r="K141" s="28"/>
      <c r="L141" s="28"/>
      <c r="M141" s="316"/>
      <c r="N141" s="316"/>
      <c r="O141" s="316"/>
      <c r="P141" s="316"/>
      <c r="Q141" s="316"/>
      <c r="R141" s="316"/>
      <c r="S141" s="316"/>
      <c r="T141" s="316"/>
      <c r="U141" s="316"/>
      <c r="V141" s="316"/>
      <c r="W141" s="316"/>
      <c r="X141" s="28"/>
      <c r="Y141" s="28"/>
      <c r="Z141" s="28"/>
      <c r="AA141" s="28"/>
      <c r="AB141" s="28"/>
      <c r="AC141" s="28"/>
      <c r="AD141" s="28"/>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3"/>
    </row>
    <row r="142" spans="1:53" ht="14.25" customHeight="1">
      <c r="A142" s="388"/>
      <c r="B142" s="399"/>
      <c r="C142" s="388"/>
      <c r="D142" s="388"/>
      <c r="E142" s="395"/>
      <c r="F142" s="28"/>
      <c r="G142" s="28"/>
      <c r="H142" s="317"/>
      <c r="I142" s="318"/>
      <c r="J142" s="28"/>
      <c r="K142" s="28"/>
      <c r="L142" s="28"/>
      <c r="M142" s="316"/>
      <c r="N142" s="316"/>
      <c r="O142" s="316"/>
      <c r="P142" s="316"/>
      <c r="Q142" s="316"/>
      <c r="R142" s="316"/>
      <c r="S142" s="316"/>
      <c r="T142" s="316"/>
      <c r="U142" s="316"/>
      <c r="V142" s="316"/>
      <c r="W142" s="316"/>
      <c r="X142" s="28"/>
      <c r="Y142" s="28"/>
      <c r="Z142" s="28"/>
      <c r="AA142" s="28"/>
      <c r="AB142" s="28"/>
      <c r="AC142" s="28"/>
      <c r="AD142" s="28"/>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3"/>
    </row>
    <row r="143" spans="1:53" ht="14.25" customHeight="1">
      <c r="A143" s="388"/>
      <c r="B143" s="399"/>
      <c r="C143" s="388"/>
      <c r="D143" s="388"/>
      <c r="E143" s="395"/>
      <c r="F143" s="28"/>
      <c r="G143" s="28"/>
      <c r="H143" s="317"/>
      <c r="I143" s="318"/>
      <c r="J143" s="28"/>
      <c r="K143" s="28"/>
      <c r="L143" s="28"/>
      <c r="M143" s="316"/>
      <c r="N143" s="316"/>
      <c r="O143" s="316"/>
      <c r="P143" s="316"/>
      <c r="Q143" s="316"/>
      <c r="R143" s="316"/>
      <c r="S143" s="316"/>
      <c r="T143" s="316"/>
      <c r="U143" s="316"/>
      <c r="V143" s="316"/>
      <c r="W143" s="316"/>
      <c r="X143" s="28"/>
      <c r="Y143" s="28"/>
      <c r="Z143" s="28"/>
      <c r="AA143" s="28"/>
      <c r="AB143" s="28"/>
      <c r="AC143" s="28"/>
      <c r="AD143" s="28"/>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3"/>
    </row>
    <row r="144" spans="1:53" ht="14.25" customHeight="1">
      <c r="A144" s="388"/>
      <c r="B144" s="399"/>
      <c r="C144" s="389"/>
      <c r="D144" s="395"/>
      <c r="E144" s="395"/>
      <c r="F144" s="28"/>
      <c r="G144" s="28"/>
      <c r="H144" s="317"/>
      <c r="I144" s="318"/>
      <c r="J144" s="28"/>
      <c r="K144" s="28"/>
      <c r="L144" s="28"/>
      <c r="M144" s="316"/>
      <c r="N144" s="316"/>
      <c r="O144" s="316"/>
      <c r="P144" s="316"/>
      <c r="Q144" s="316"/>
      <c r="R144" s="316"/>
      <c r="S144" s="316"/>
      <c r="T144" s="316"/>
      <c r="U144" s="316"/>
      <c r="V144" s="316"/>
      <c r="W144" s="316"/>
      <c r="X144" s="28"/>
      <c r="Y144" s="28"/>
      <c r="Z144" s="28"/>
      <c r="AA144" s="28"/>
      <c r="AB144" s="28"/>
      <c r="AC144" s="28"/>
      <c r="AD144" s="28"/>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3"/>
    </row>
    <row r="145" spans="1:53" ht="14.25" customHeight="1">
      <c r="A145" s="388"/>
      <c r="B145" s="399"/>
      <c r="C145" s="389"/>
      <c r="D145" s="395"/>
      <c r="E145" s="389"/>
      <c r="F145" s="28"/>
      <c r="G145" s="28"/>
      <c r="H145" s="317"/>
      <c r="I145" s="318"/>
      <c r="J145" s="28"/>
      <c r="K145" s="28"/>
      <c r="L145" s="28"/>
      <c r="M145" s="316"/>
      <c r="N145" s="316"/>
      <c r="O145" s="316"/>
      <c r="P145" s="316"/>
      <c r="Q145" s="316"/>
      <c r="R145" s="316"/>
      <c r="S145" s="316"/>
      <c r="T145" s="316"/>
      <c r="U145" s="316"/>
      <c r="V145" s="316"/>
      <c r="W145" s="316"/>
      <c r="X145" s="28"/>
      <c r="Y145" s="28"/>
      <c r="Z145" s="28"/>
      <c r="AA145" s="28"/>
      <c r="AB145" s="28"/>
      <c r="AC145" s="28"/>
      <c r="AD145" s="28"/>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3"/>
    </row>
    <row r="146" spans="1:53" ht="14.25" customHeight="1">
      <c r="A146" s="388"/>
      <c r="B146" s="388"/>
      <c r="C146" s="389"/>
      <c r="D146" s="395"/>
      <c r="E146" s="395"/>
      <c r="F146" s="28"/>
      <c r="G146" s="28"/>
      <c r="H146" s="317"/>
      <c r="I146" s="318"/>
      <c r="J146" s="28"/>
      <c r="K146" s="28"/>
      <c r="L146" s="28"/>
      <c r="M146" s="316"/>
      <c r="N146" s="316"/>
      <c r="O146" s="316"/>
      <c r="P146" s="316"/>
      <c r="Q146" s="316"/>
      <c r="R146" s="316"/>
      <c r="S146" s="316"/>
      <c r="T146" s="316"/>
      <c r="U146" s="316"/>
      <c r="V146" s="316"/>
      <c r="W146" s="316"/>
      <c r="X146" s="28"/>
      <c r="Y146" s="28"/>
      <c r="Z146" s="28"/>
      <c r="AA146" s="28"/>
      <c r="AB146" s="28"/>
      <c r="AC146" s="28"/>
      <c r="AD146" s="28"/>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3"/>
    </row>
    <row r="147" spans="1:53" ht="14.25" customHeight="1">
      <c r="A147" s="388"/>
      <c r="B147" s="388"/>
      <c r="C147" s="389"/>
      <c r="D147" s="401"/>
      <c r="E147" s="395"/>
      <c r="F147" s="28"/>
      <c r="G147" s="28"/>
      <c r="H147" s="317"/>
      <c r="I147" s="318"/>
      <c r="J147" s="28"/>
      <c r="K147" s="28"/>
      <c r="L147" s="28"/>
      <c r="M147" s="316"/>
      <c r="N147" s="316"/>
      <c r="O147" s="316"/>
      <c r="P147" s="316"/>
      <c r="Q147" s="316"/>
      <c r="R147" s="316"/>
      <c r="S147" s="316"/>
      <c r="T147" s="316"/>
      <c r="U147" s="316"/>
      <c r="V147" s="316"/>
      <c r="W147" s="316"/>
      <c r="X147" s="28"/>
      <c r="Y147" s="28"/>
      <c r="Z147" s="28"/>
      <c r="AA147" s="28"/>
      <c r="AB147" s="28"/>
      <c r="AC147" s="28"/>
      <c r="AD147" s="28"/>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3"/>
    </row>
    <row r="148" spans="1:53" ht="14.25" customHeight="1">
      <c r="A148" s="388"/>
      <c r="B148" s="388"/>
      <c r="C148" s="388"/>
      <c r="D148" s="388"/>
      <c r="E148" s="395"/>
      <c r="F148" s="28"/>
      <c r="G148" s="28"/>
      <c r="H148" s="317"/>
      <c r="I148" s="318"/>
      <c r="J148" s="28"/>
      <c r="K148" s="28"/>
      <c r="L148" s="28"/>
      <c r="M148" s="316"/>
      <c r="N148" s="316"/>
      <c r="O148" s="316"/>
      <c r="P148" s="316"/>
      <c r="Q148" s="316"/>
      <c r="R148" s="316"/>
      <c r="S148" s="316"/>
      <c r="T148" s="316"/>
      <c r="U148" s="316"/>
      <c r="V148" s="316"/>
      <c r="W148" s="316"/>
      <c r="X148" s="28"/>
      <c r="Y148" s="28"/>
      <c r="Z148" s="28"/>
      <c r="AA148" s="28"/>
      <c r="AB148" s="28"/>
      <c r="AC148" s="28"/>
      <c r="AD148" s="28"/>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3"/>
    </row>
    <row r="149" spans="1:53" ht="14.25" customHeight="1">
      <c r="A149" s="388"/>
      <c r="B149" s="399"/>
      <c r="C149" s="399"/>
      <c r="D149" s="399"/>
      <c r="E149" s="395"/>
      <c r="F149" s="28"/>
      <c r="G149" s="28"/>
      <c r="H149" s="317"/>
      <c r="I149" s="318"/>
      <c r="J149" s="28"/>
      <c r="K149" s="28"/>
      <c r="L149" s="28"/>
      <c r="M149" s="316"/>
      <c r="N149" s="316"/>
      <c r="O149" s="316"/>
      <c r="P149" s="316"/>
      <c r="Q149" s="316"/>
      <c r="R149" s="316"/>
      <c r="S149" s="316"/>
      <c r="T149" s="316"/>
      <c r="U149" s="316"/>
      <c r="V149" s="316"/>
      <c r="W149" s="316"/>
      <c r="X149" s="28"/>
      <c r="Y149" s="28"/>
      <c r="Z149" s="28"/>
      <c r="AA149" s="28"/>
      <c r="AB149" s="28"/>
      <c r="AC149" s="28"/>
      <c r="AD149" s="28"/>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3"/>
    </row>
    <row r="150" spans="1:53" ht="14.25" customHeight="1">
      <c r="A150" s="285"/>
      <c r="B150" s="285"/>
      <c r="C150" s="285"/>
      <c r="D150" s="336"/>
      <c r="E150" s="28"/>
      <c r="F150" s="28"/>
      <c r="G150" s="28"/>
      <c r="H150" s="317"/>
      <c r="I150" s="318"/>
      <c r="J150" s="28"/>
      <c r="K150" s="28"/>
      <c r="L150" s="28"/>
      <c r="M150" s="316"/>
      <c r="N150" s="316"/>
      <c r="O150" s="316"/>
      <c r="P150" s="316"/>
      <c r="Q150" s="316"/>
      <c r="R150" s="316"/>
      <c r="S150" s="316"/>
      <c r="T150" s="316"/>
      <c r="U150" s="316"/>
      <c r="V150" s="316"/>
      <c r="W150" s="316"/>
      <c r="X150" s="28"/>
      <c r="Y150" s="28"/>
      <c r="Z150" s="28"/>
      <c r="AA150" s="28"/>
      <c r="AB150" s="28"/>
      <c r="AC150" s="28"/>
      <c r="AD150" s="28"/>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3"/>
    </row>
    <row r="151" spans="1:53" ht="14.25" customHeight="1">
      <c r="A151" s="285"/>
      <c r="B151" s="285"/>
      <c r="C151" s="285"/>
      <c r="D151" s="285"/>
      <c r="E151" s="28"/>
      <c r="F151" s="28"/>
      <c r="G151" s="28"/>
      <c r="H151" s="317"/>
      <c r="I151" s="318"/>
      <c r="J151" s="28"/>
      <c r="K151" s="28"/>
      <c r="L151" s="28"/>
      <c r="M151" s="316"/>
      <c r="N151" s="316"/>
      <c r="O151" s="316"/>
      <c r="P151" s="316"/>
      <c r="Q151" s="316"/>
      <c r="R151" s="316"/>
      <c r="S151" s="316"/>
      <c r="T151" s="316"/>
      <c r="U151" s="316"/>
      <c r="V151" s="316"/>
      <c r="W151" s="316"/>
      <c r="X151" s="28"/>
      <c r="Y151" s="28"/>
      <c r="Z151" s="28"/>
      <c r="AA151" s="28"/>
      <c r="AB151" s="28"/>
      <c r="AC151" s="28"/>
      <c r="AD151" s="28"/>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3"/>
    </row>
    <row r="152" spans="1:53" ht="14.25" customHeight="1">
      <c r="A152" s="285"/>
      <c r="B152" s="285"/>
      <c r="C152" s="285"/>
      <c r="D152" s="285"/>
      <c r="E152" s="28"/>
      <c r="F152" s="28"/>
      <c r="G152" s="28"/>
      <c r="H152" s="317"/>
      <c r="I152" s="318"/>
      <c r="J152" s="28"/>
      <c r="K152" s="28"/>
      <c r="L152" s="28"/>
      <c r="M152" s="316"/>
      <c r="N152" s="316"/>
      <c r="O152" s="316"/>
      <c r="P152" s="316"/>
      <c r="Q152" s="316"/>
      <c r="R152" s="316"/>
      <c r="S152" s="316"/>
      <c r="T152" s="316"/>
      <c r="U152" s="316"/>
      <c r="V152" s="316"/>
      <c r="W152" s="316"/>
      <c r="X152" s="28"/>
      <c r="Y152" s="28"/>
      <c r="Z152" s="28"/>
      <c r="AA152" s="28"/>
      <c r="AB152" s="28"/>
      <c r="AC152" s="28"/>
      <c r="AD152" s="28"/>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3"/>
    </row>
    <row r="153" spans="1:53" ht="14.25" customHeight="1">
      <c r="A153" s="316"/>
      <c r="B153" s="316"/>
      <c r="C153" s="316"/>
      <c r="D153" s="336"/>
      <c r="E153" s="28"/>
      <c r="F153" s="28"/>
      <c r="G153" s="28"/>
      <c r="H153" s="317"/>
      <c r="I153" s="318"/>
      <c r="J153" s="28"/>
      <c r="K153" s="28"/>
      <c r="L153" s="28"/>
      <c r="M153" s="316"/>
      <c r="N153" s="316"/>
      <c r="O153" s="316"/>
      <c r="P153" s="316"/>
      <c r="Q153" s="316"/>
      <c r="R153" s="316"/>
      <c r="S153" s="316"/>
      <c r="T153" s="316"/>
      <c r="U153" s="316"/>
      <c r="V153" s="316"/>
      <c r="W153" s="316"/>
      <c r="X153" s="28"/>
      <c r="Y153" s="28"/>
      <c r="Z153" s="28"/>
      <c r="AA153" s="28"/>
      <c r="AB153" s="28"/>
      <c r="AC153" s="28"/>
      <c r="AD153" s="28"/>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3"/>
    </row>
    <row r="154" spans="1:53" ht="14.25" customHeight="1">
      <c r="A154" s="316"/>
      <c r="B154" s="316"/>
      <c r="C154" s="316"/>
      <c r="D154" s="316"/>
      <c r="E154" s="28"/>
      <c r="F154" s="28"/>
      <c r="G154" s="28"/>
      <c r="H154" s="317"/>
      <c r="I154" s="318"/>
      <c r="J154" s="28"/>
      <c r="K154" s="28"/>
      <c r="L154" s="28"/>
      <c r="M154" s="316"/>
      <c r="N154" s="316"/>
      <c r="O154" s="316"/>
      <c r="P154" s="316"/>
      <c r="Q154" s="316"/>
      <c r="R154" s="316"/>
      <c r="S154" s="316"/>
      <c r="T154" s="316"/>
      <c r="U154" s="316"/>
      <c r="V154" s="316"/>
      <c r="W154" s="316"/>
      <c r="X154" s="28"/>
      <c r="Y154" s="28"/>
      <c r="Z154" s="28"/>
      <c r="AA154" s="28"/>
      <c r="AB154" s="28"/>
      <c r="AC154" s="28"/>
      <c r="AD154" s="28"/>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3"/>
    </row>
    <row r="155" spans="1:53" ht="14.25" customHeight="1">
      <c r="A155" s="316"/>
      <c r="B155" s="316"/>
      <c r="C155" s="316"/>
      <c r="D155" s="316"/>
      <c r="E155" s="28"/>
      <c r="F155" s="28"/>
      <c r="G155" s="28"/>
      <c r="H155" s="317"/>
      <c r="I155" s="318"/>
      <c r="J155" s="28"/>
      <c r="K155" s="28"/>
      <c r="L155" s="28"/>
      <c r="M155" s="316"/>
      <c r="N155" s="316"/>
      <c r="O155" s="316"/>
      <c r="P155" s="316"/>
      <c r="Q155" s="316"/>
      <c r="R155" s="316"/>
      <c r="S155" s="316"/>
      <c r="T155" s="316"/>
      <c r="U155" s="316"/>
      <c r="V155" s="316"/>
      <c r="W155" s="316"/>
      <c r="X155" s="28"/>
      <c r="Y155" s="28"/>
      <c r="Z155" s="28"/>
      <c r="AA155" s="28"/>
      <c r="AB155" s="28"/>
      <c r="AC155" s="28"/>
      <c r="AD155" s="28"/>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3"/>
    </row>
    <row r="156" spans="1:53" ht="14.25" customHeight="1">
      <c r="A156" s="316"/>
      <c r="B156" s="316"/>
      <c r="C156" s="316"/>
      <c r="D156" s="316"/>
      <c r="E156" s="28"/>
      <c r="F156" s="28"/>
      <c r="G156" s="28"/>
      <c r="H156" s="317"/>
      <c r="I156" s="318"/>
      <c r="J156" s="28"/>
      <c r="K156" s="28"/>
      <c r="L156" s="28"/>
      <c r="M156" s="316"/>
      <c r="N156" s="316"/>
      <c r="O156" s="316"/>
      <c r="P156" s="316"/>
      <c r="Q156" s="316"/>
      <c r="R156" s="316"/>
      <c r="S156" s="316"/>
      <c r="T156" s="316"/>
      <c r="U156" s="316"/>
      <c r="V156" s="316"/>
      <c r="W156" s="316"/>
      <c r="X156" s="28"/>
      <c r="Y156" s="28"/>
      <c r="Z156" s="28"/>
      <c r="AA156" s="28"/>
      <c r="AB156" s="28"/>
      <c r="AC156" s="28"/>
      <c r="AD156" s="28"/>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3"/>
    </row>
    <row r="157" spans="1:53" ht="14.25" customHeight="1">
      <c r="A157" s="316"/>
      <c r="B157" s="316"/>
      <c r="C157" s="316"/>
      <c r="D157" s="316"/>
      <c r="E157" s="28"/>
      <c r="F157" s="28"/>
      <c r="G157" s="28"/>
      <c r="H157" s="317"/>
      <c r="I157" s="318"/>
      <c r="J157" s="28"/>
      <c r="K157" s="28"/>
      <c r="L157" s="28"/>
      <c r="M157" s="316"/>
      <c r="N157" s="316"/>
      <c r="O157" s="316"/>
      <c r="P157" s="316"/>
      <c r="Q157" s="316"/>
      <c r="R157" s="316"/>
      <c r="S157" s="316"/>
      <c r="T157" s="316"/>
      <c r="U157" s="316"/>
      <c r="V157" s="316"/>
      <c r="W157" s="316"/>
      <c r="X157" s="28"/>
      <c r="Y157" s="28"/>
      <c r="Z157" s="28"/>
      <c r="AA157" s="28"/>
      <c r="AB157" s="28"/>
      <c r="AC157" s="28"/>
      <c r="AD157" s="28"/>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3"/>
    </row>
    <row r="158" spans="1:53" ht="14.25" customHeight="1">
      <c r="A158" s="316"/>
      <c r="B158" s="316"/>
      <c r="C158" s="316"/>
      <c r="D158" s="316"/>
      <c r="E158" s="28"/>
      <c r="F158" s="28"/>
      <c r="G158" s="28"/>
      <c r="H158" s="317"/>
      <c r="I158" s="318"/>
      <c r="J158" s="28"/>
      <c r="K158" s="28"/>
      <c r="L158" s="28"/>
      <c r="M158" s="316"/>
      <c r="N158" s="316"/>
      <c r="O158" s="316"/>
      <c r="P158" s="316"/>
      <c r="Q158" s="316"/>
      <c r="R158" s="316"/>
      <c r="S158" s="316"/>
      <c r="T158" s="316"/>
      <c r="U158" s="316"/>
      <c r="V158" s="316"/>
      <c r="W158" s="316"/>
      <c r="X158" s="28"/>
      <c r="Y158" s="28"/>
      <c r="Z158" s="28"/>
      <c r="AA158" s="28"/>
      <c r="AB158" s="28"/>
      <c r="AC158" s="28"/>
      <c r="AD158" s="28"/>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3"/>
    </row>
    <row r="159" spans="1:53" ht="14.25" customHeight="1">
      <c r="A159" s="316"/>
      <c r="B159" s="316"/>
      <c r="C159" s="316"/>
      <c r="D159" s="316"/>
      <c r="E159" s="28"/>
      <c r="F159" s="28"/>
      <c r="G159" s="28"/>
      <c r="H159" s="317"/>
      <c r="I159" s="318"/>
      <c r="J159" s="28"/>
      <c r="K159" s="28"/>
      <c r="L159" s="28"/>
      <c r="M159" s="316"/>
      <c r="N159" s="316"/>
      <c r="O159" s="316"/>
      <c r="P159" s="316"/>
      <c r="Q159" s="316"/>
      <c r="R159" s="316"/>
      <c r="S159" s="316"/>
      <c r="T159" s="316"/>
      <c r="U159" s="316"/>
      <c r="V159" s="316"/>
      <c r="W159" s="316"/>
      <c r="X159" s="28"/>
      <c r="Y159" s="28"/>
      <c r="Z159" s="28"/>
      <c r="AA159" s="28"/>
      <c r="AB159" s="28"/>
      <c r="AC159" s="28"/>
      <c r="AD159" s="28"/>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3"/>
    </row>
    <row r="160" spans="1:53" ht="14.25" customHeight="1">
      <c r="A160" s="316"/>
      <c r="B160" s="316"/>
      <c r="C160" s="316"/>
      <c r="D160" s="316"/>
      <c r="E160" s="28"/>
      <c r="F160" s="28"/>
      <c r="G160" s="28"/>
      <c r="H160" s="317"/>
      <c r="I160" s="318"/>
      <c r="J160" s="28"/>
      <c r="K160" s="28"/>
      <c r="L160" s="28"/>
      <c r="M160" s="316"/>
      <c r="N160" s="316"/>
      <c r="O160" s="316"/>
      <c r="P160" s="316"/>
      <c r="Q160" s="316"/>
      <c r="R160" s="316"/>
      <c r="S160" s="316"/>
      <c r="T160" s="316"/>
      <c r="U160" s="316"/>
      <c r="V160" s="316"/>
      <c r="W160" s="316"/>
      <c r="X160" s="28"/>
      <c r="Y160" s="28"/>
      <c r="Z160" s="28"/>
      <c r="AA160" s="28"/>
      <c r="AB160" s="28"/>
      <c r="AC160" s="28"/>
      <c r="AD160" s="28"/>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3"/>
    </row>
    <row r="161" spans="1:53" ht="14.25" customHeight="1">
      <c r="A161" s="316"/>
      <c r="B161" s="316"/>
      <c r="C161" s="316"/>
      <c r="D161" s="316"/>
      <c r="E161" s="28"/>
      <c r="F161" s="28"/>
      <c r="G161" s="28"/>
      <c r="H161" s="317"/>
      <c r="I161" s="318"/>
      <c r="J161" s="28"/>
      <c r="K161" s="28"/>
      <c r="L161" s="28"/>
      <c r="M161" s="316"/>
      <c r="N161" s="316"/>
      <c r="O161" s="316"/>
      <c r="P161" s="316"/>
      <c r="Q161" s="316"/>
      <c r="R161" s="316"/>
      <c r="S161" s="316"/>
      <c r="T161" s="316"/>
      <c r="U161" s="316"/>
      <c r="V161" s="316"/>
      <c r="W161" s="316"/>
      <c r="X161" s="28"/>
      <c r="Y161" s="28"/>
      <c r="Z161" s="28"/>
      <c r="AA161" s="28"/>
      <c r="AB161" s="28"/>
      <c r="AC161" s="28"/>
      <c r="AD161" s="28"/>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3"/>
    </row>
    <row r="162" spans="1:53" ht="14.25" customHeight="1">
      <c r="A162" s="316"/>
      <c r="B162" s="316"/>
      <c r="C162" s="316"/>
      <c r="D162" s="316"/>
      <c r="E162" s="28"/>
      <c r="F162" s="28"/>
      <c r="G162" s="28"/>
      <c r="H162" s="317"/>
      <c r="I162" s="318"/>
      <c r="J162" s="28"/>
      <c r="K162" s="28"/>
      <c r="L162" s="28"/>
      <c r="M162" s="316"/>
      <c r="N162" s="316"/>
      <c r="O162" s="316"/>
      <c r="P162" s="316"/>
      <c r="Q162" s="316"/>
      <c r="R162" s="316"/>
      <c r="S162" s="316"/>
      <c r="T162" s="316"/>
      <c r="U162" s="316"/>
      <c r="V162" s="316"/>
      <c r="W162" s="316"/>
      <c r="X162" s="28"/>
      <c r="Y162" s="28"/>
      <c r="Z162" s="28"/>
      <c r="AA162" s="28"/>
      <c r="AB162" s="28"/>
      <c r="AC162" s="28"/>
      <c r="AD162" s="28"/>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3"/>
    </row>
    <row r="163" spans="1:53" ht="14.25" customHeight="1">
      <c r="A163" s="316"/>
      <c r="B163" s="316"/>
      <c r="C163" s="316"/>
      <c r="D163" s="316"/>
      <c r="E163" s="28"/>
      <c r="F163" s="28"/>
      <c r="G163" s="28"/>
      <c r="H163" s="317"/>
      <c r="I163" s="318"/>
      <c r="J163" s="28"/>
      <c r="K163" s="28"/>
      <c r="L163" s="28"/>
      <c r="M163" s="316"/>
      <c r="N163" s="316"/>
      <c r="O163" s="316"/>
      <c r="P163" s="316"/>
      <c r="Q163" s="316"/>
      <c r="R163" s="316"/>
      <c r="S163" s="316"/>
      <c r="T163" s="316"/>
      <c r="U163" s="316"/>
      <c r="V163" s="316"/>
      <c r="W163" s="316"/>
      <c r="X163" s="28"/>
      <c r="Y163" s="28"/>
      <c r="Z163" s="28"/>
      <c r="AA163" s="28"/>
      <c r="AB163" s="28"/>
      <c r="AC163" s="28"/>
      <c r="AD163" s="28"/>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3"/>
    </row>
    <row r="164" spans="1:53" ht="14.25" customHeight="1">
      <c r="A164" s="316"/>
      <c r="B164" s="316"/>
      <c r="C164" s="316"/>
      <c r="D164" s="316"/>
      <c r="E164" s="28"/>
      <c r="F164" s="28"/>
      <c r="G164" s="28"/>
      <c r="H164" s="317"/>
      <c r="I164" s="318"/>
      <c r="J164" s="28"/>
      <c r="K164" s="28"/>
      <c r="L164" s="28"/>
      <c r="M164" s="316"/>
      <c r="N164" s="316"/>
      <c r="O164" s="316"/>
      <c r="P164" s="316"/>
      <c r="Q164" s="316"/>
      <c r="R164" s="316"/>
      <c r="S164" s="316"/>
      <c r="T164" s="316"/>
      <c r="U164" s="316"/>
      <c r="V164" s="316"/>
      <c r="W164" s="316"/>
      <c r="X164" s="28"/>
      <c r="Y164" s="28"/>
      <c r="Z164" s="28"/>
      <c r="AA164" s="28"/>
      <c r="AB164" s="28"/>
      <c r="AC164" s="28"/>
      <c r="AD164" s="28"/>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3"/>
    </row>
    <row r="165" spans="1:53" ht="14.25" customHeight="1">
      <c r="A165" s="316"/>
      <c r="B165" s="316"/>
      <c r="C165" s="316"/>
      <c r="D165" s="316"/>
      <c r="E165" s="28"/>
      <c r="F165" s="28"/>
      <c r="G165" s="28"/>
      <c r="H165" s="317"/>
      <c r="I165" s="318"/>
      <c r="J165" s="28"/>
      <c r="K165" s="28"/>
      <c r="L165" s="28"/>
      <c r="M165" s="316"/>
      <c r="N165" s="316"/>
      <c r="O165" s="316"/>
      <c r="P165" s="316"/>
      <c r="Q165" s="316"/>
      <c r="R165" s="316"/>
      <c r="S165" s="316"/>
      <c r="T165" s="316"/>
      <c r="U165" s="316"/>
      <c r="V165" s="316"/>
      <c r="W165" s="316"/>
      <c r="X165" s="28"/>
      <c r="Y165" s="28"/>
      <c r="Z165" s="28"/>
      <c r="AA165" s="28"/>
      <c r="AB165" s="28"/>
      <c r="AC165" s="28"/>
      <c r="AD165" s="28"/>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3"/>
    </row>
    <row r="166" spans="1:53" ht="14.25" customHeight="1">
      <c r="A166" s="316"/>
      <c r="B166" s="316"/>
      <c r="C166" s="316"/>
      <c r="D166" s="316"/>
      <c r="E166" s="28"/>
      <c r="F166" s="28"/>
      <c r="G166" s="28"/>
      <c r="H166" s="317"/>
      <c r="I166" s="318"/>
      <c r="J166" s="28"/>
      <c r="K166" s="28"/>
      <c r="L166" s="28"/>
      <c r="M166" s="316"/>
      <c r="N166" s="316"/>
      <c r="O166" s="316"/>
      <c r="P166" s="316"/>
      <c r="Q166" s="316"/>
      <c r="R166" s="316"/>
      <c r="S166" s="316"/>
      <c r="T166" s="316"/>
      <c r="U166" s="316"/>
      <c r="V166" s="316"/>
      <c r="W166" s="316"/>
      <c r="X166" s="28"/>
      <c r="Y166" s="28"/>
      <c r="Z166" s="28"/>
      <c r="AA166" s="28"/>
      <c r="AB166" s="28"/>
      <c r="AC166" s="28"/>
      <c r="AD166" s="28"/>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3"/>
    </row>
    <row r="167" spans="1:53" ht="14.25" customHeight="1">
      <c r="A167" s="316"/>
      <c r="B167" s="316"/>
      <c r="C167" s="316"/>
      <c r="D167" s="316"/>
      <c r="E167" s="28"/>
      <c r="F167" s="28"/>
      <c r="G167" s="28"/>
      <c r="H167" s="317"/>
      <c r="I167" s="318"/>
      <c r="J167" s="28"/>
      <c r="K167" s="28"/>
      <c r="L167" s="28"/>
      <c r="M167" s="316"/>
      <c r="N167" s="316"/>
      <c r="O167" s="316"/>
      <c r="P167" s="316"/>
      <c r="Q167" s="316"/>
      <c r="R167" s="316"/>
      <c r="S167" s="316"/>
      <c r="T167" s="316"/>
      <c r="U167" s="316"/>
      <c r="V167" s="316"/>
      <c r="W167" s="316"/>
      <c r="X167" s="28"/>
      <c r="Y167" s="28"/>
      <c r="Z167" s="28"/>
      <c r="AA167" s="28"/>
      <c r="AB167" s="28"/>
      <c r="AC167" s="28"/>
      <c r="AD167" s="28"/>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3"/>
    </row>
    <row r="168" spans="1:53" ht="14.25" customHeight="1">
      <c r="A168" s="316"/>
      <c r="B168" s="316"/>
      <c r="C168" s="316"/>
      <c r="D168" s="316"/>
      <c r="E168" s="28"/>
      <c r="F168" s="28"/>
      <c r="G168" s="28"/>
      <c r="H168" s="317"/>
      <c r="I168" s="318"/>
      <c r="J168" s="28"/>
      <c r="K168" s="28"/>
      <c r="L168" s="28"/>
      <c r="M168" s="316"/>
      <c r="N168" s="316"/>
      <c r="O168" s="316"/>
      <c r="P168" s="316"/>
      <c r="Q168" s="316"/>
      <c r="R168" s="316"/>
      <c r="S168" s="316"/>
      <c r="T168" s="316"/>
      <c r="U168" s="316"/>
      <c r="V168" s="316"/>
      <c r="W168" s="316"/>
      <c r="X168" s="28"/>
      <c r="Y168" s="28"/>
      <c r="Z168" s="28"/>
      <c r="AA168" s="28"/>
      <c r="AB168" s="28"/>
      <c r="AC168" s="28"/>
      <c r="AD168" s="28"/>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3"/>
    </row>
    <row r="169" spans="1:53" ht="14.25" customHeight="1">
      <c r="A169" s="316"/>
      <c r="B169" s="316"/>
      <c r="C169" s="316"/>
      <c r="D169" s="316"/>
      <c r="E169" s="28"/>
      <c r="F169" s="28"/>
      <c r="G169" s="28"/>
      <c r="H169" s="317"/>
      <c r="I169" s="318"/>
      <c r="J169" s="28"/>
      <c r="K169" s="28"/>
      <c r="L169" s="28"/>
      <c r="M169" s="316"/>
      <c r="N169" s="316"/>
      <c r="O169" s="316"/>
      <c r="P169" s="316"/>
      <c r="Q169" s="316"/>
      <c r="R169" s="316"/>
      <c r="S169" s="316"/>
      <c r="T169" s="316"/>
      <c r="U169" s="316"/>
      <c r="V169" s="316"/>
      <c r="W169" s="316"/>
      <c r="X169" s="28"/>
      <c r="Y169" s="28"/>
      <c r="Z169" s="28"/>
      <c r="AA169" s="28"/>
      <c r="AB169" s="28"/>
      <c r="AC169" s="28"/>
      <c r="AD169" s="28"/>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3"/>
    </row>
    <row r="170" spans="1:53" ht="14.25" customHeight="1">
      <c r="A170" s="316"/>
      <c r="B170" s="316"/>
      <c r="C170" s="316"/>
      <c r="D170" s="316"/>
      <c r="E170" s="28"/>
      <c r="F170" s="28"/>
      <c r="G170" s="28"/>
      <c r="H170" s="317"/>
      <c r="I170" s="318"/>
      <c r="J170" s="28"/>
      <c r="K170" s="28"/>
      <c r="L170" s="28"/>
      <c r="M170" s="316"/>
      <c r="N170" s="316"/>
      <c r="O170" s="316"/>
      <c r="P170" s="316"/>
      <c r="Q170" s="316"/>
      <c r="R170" s="316"/>
      <c r="S170" s="316"/>
      <c r="T170" s="316"/>
      <c r="U170" s="316"/>
      <c r="V170" s="316"/>
      <c r="W170" s="316"/>
      <c r="X170" s="28"/>
      <c r="Y170" s="28"/>
      <c r="Z170" s="28"/>
      <c r="AA170" s="28"/>
      <c r="AB170" s="28"/>
      <c r="AC170" s="28"/>
      <c r="AD170" s="28"/>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3"/>
    </row>
    <row r="171" spans="1:53" ht="14.25" customHeight="1">
      <c r="A171" s="23"/>
      <c r="B171" s="23"/>
      <c r="C171" s="23"/>
      <c r="D171" s="23"/>
      <c r="E171" s="24"/>
      <c r="F171" s="337"/>
      <c r="G171" s="337"/>
      <c r="H171" s="26"/>
      <c r="I171" s="27"/>
      <c r="J171" s="28"/>
      <c r="K171" s="24"/>
      <c r="L171" s="24"/>
      <c r="M171" s="23"/>
      <c r="N171" s="23"/>
      <c r="O171" s="23"/>
      <c r="P171" s="23"/>
      <c r="Q171" s="23"/>
      <c r="R171" s="23"/>
      <c r="S171" s="23"/>
      <c r="T171" s="23"/>
      <c r="U171" s="23"/>
      <c r="V171" s="23"/>
      <c r="W171" s="23"/>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3"/>
    </row>
    <row r="172" spans="1:53" ht="14.25" customHeight="1">
      <c r="A172" s="23"/>
      <c r="B172" s="23"/>
      <c r="C172" s="23"/>
      <c r="D172" s="23"/>
      <c r="E172" s="24"/>
      <c r="F172" s="337"/>
      <c r="G172" s="337"/>
      <c r="H172" s="26"/>
      <c r="I172" s="27"/>
      <c r="J172" s="28"/>
      <c r="K172" s="24"/>
      <c r="L172" s="24"/>
      <c r="M172" s="23"/>
      <c r="N172" s="23"/>
      <c r="O172" s="23"/>
      <c r="P172" s="23"/>
      <c r="Q172" s="23"/>
      <c r="R172" s="23"/>
      <c r="S172" s="23"/>
      <c r="T172" s="23"/>
      <c r="U172" s="23"/>
      <c r="V172" s="23"/>
      <c r="W172" s="23"/>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3"/>
    </row>
    <row r="173" spans="1:53" ht="14.25" customHeight="1">
      <c r="A173" s="23"/>
      <c r="B173" s="23"/>
      <c r="C173" s="23"/>
      <c r="D173" s="23"/>
      <c r="E173" s="24"/>
      <c r="F173" s="337"/>
      <c r="G173" s="337"/>
      <c r="H173" s="26"/>
      <c r="I173" s="27"/>
      <c r="J173" s="28"/>
      <c r="K173" s="24"/>
      <c r="L173" s="24"/>
      <c r="M173" s="23"/>
      <c r="N173" s="23"/>
      <c r="O173" s="23"/>
      <c r="P173" s="23"/>
      <c r="Q173" s="23"/>
      <c r="R173" s="23"/>
      <c r="S173" s="23"/>
      <c r="T173" s="23"/>
      <c r="U173" s="23"/>
      <c r="V173" s="23"/>
      <c r="W173" s="23"/>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3"/>
    </row>
    <row r="174" spans="1:53" ht="14.25" customHeight="1">
      <c r="A174" s="23"/>
      <c r="B174" s="23"/>
      <c r="C174" s="23"/>
      <c r="D174" s="23"/>
      <c r="E174" s="24"/>
      <c r="F174" s="337"/>
      <c r="G174" s="337"/>
      <c r="H174" s="26"/>
      <c r="I174" s="27"/>
      <c r="J174" s="28"/>
      <c r="K174" s="24"/>
      <c r="L174" s="24"/>
      <c r="M174" s="23"/>
      <c r="N174" s="23"/>
      <c r="O174" s="23"/>
      <c r="P174" s="23"/>
      <c r="Q174" s="23"/>
      <c r="R174" s="23"/>
      <c r="S174" s="23"/>
      <c r="T174" s="23"/>
      <c r="U174" s="23"/>
      <c r="V174" s="23"/>
      <c r="W174" s="23"/>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3"/>
    </row>
    <row r="175" spans="1:53" ht="14.25" customHeight="1">
      <c r="A175" s="23"/>
      <c r="B175" s="23"/>
      <c r="C175" s="23"/>
      <c r="D175" s="23"/>
      <c r="E175" s="24"/>
      <c r="F175" s="337"/>
      <c r="G175" s="337"/>
      <c r="H175" s="26"/>
      <c r="I175" s="27"/>
      <c r="J175" s="28"/>
      <c r="K175" s="24"/>
      <c r="L175" s="24"/>
      <c r="M175" s="23"/>
      <c r="N175" s="23"/>
      <c r="O175" s="23"/>
      <c r="P175" s="23"/>
      <c r="Q175" s="23"/>
      <c r="R175" s="23"/>
      <c r="S175" s="23"/>
      <c r="T175" s="23"/>
      <c r="U175" s="23"/>
      <c r="V175" s="23"/>
      <c r="W175" s="23"/>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3"/>
    </row>
    <row r="176" spans="1:53" ht="14.25" customHeight="1">
      <c r="A176" s="23"/>
      <c r="B176" s="23"/>
      <c r="C176" s="23"/>
      <c r="D176" s="23"/>
      <c r="E176" s="24"/>
      <c r="F176" s="337"/>
      <c r="G176" s="337"/>
      <c r="H176" s="26"/>
      <c r="I176" s="27"/>
      <c r="J176" s="28"/>
      <c r="K176" s="24"/>
      <c r="L176" s="24"/>
      <c r="M176" s="23"/>
      <c r="N176" s="23"/>
      <c r="O176" s="23"/>
      <c r="P176" s="23"/>
      <c r="Q176" s="23"/>
      <c r="R176" s="23"/>
      <c r="S176" s="23"/>
      <c r="T176" s="23"/>
      <c r="U176" s="23"/>
      <c r="V176" s="23"/>
      <c r="W176" s="23"/>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3"/>
    </row>
    <row r="177" spans="1:53" ht="14.25" customHeight="1">
      <c r="A177" s="23"/>
      <c r="B177" s="23"/>
      <c r="C177" s="23"/>
      <c r="D177" s="23"/>
      <c r="E177" s="24"/>
      <c r="F177" s="337"/>
      <c r="G177" s="337"/>
      <c r="H177" s="26"/>
      <c r="I177" s="27"/>
      <c r="J177" s="28"/>
      <c r="K177" s="24"/>
      <c r="L177" s="24"/>
      <c r="M177" s="23"/>
      <c r="N177" s="23"/>
      <c r="O177" s="23"/>
      <c r="P177" s="23"/>
      <c r="Q177" s="23"/>
      <c r="R177" s="23"/>
      <c r="S177" s="23"/>
      <c r="T177" s="23"/>
      <c r="U177" s="23"/>
      <c r="V177" s="23"/>
      <c r="W177" s="23"/>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3"/>
    </row>
    <row r="178" spans="1:53" ht="14.25" customHeight="1">
      <c r="A178" s="23"/>
      <c r="B178" s="23"/>
      <c r="C178" s="23"/>
      <c r="D178" s="23"/>
      <c r="E178" s="24"/>
      <c r="F178" s="337"/>
      <c r="G178" s="337"/>
      <c r="H178" s="26"/>
      <c r="I178" s="27"/>
      <c r="J178" s="28"/>
      <c r="K178" s="24"/>
      <c r="L178" s="24"/>
      <c r="M178" s="23"/>
      <c r="N178" s="23"/>
      <c r="O178" s="23"/>
      <c r="P178" s="23"/>
      <c r="Q178" s="23"/>
      <c r="R178" s="23"/>
      <c r="S178" s="23"/>
      <c r="T178" s="23"/>
      <c r="U178" s="23"/>
      <c r="V178" s="23"/>
      <c r="W178" s="23"/>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3"/>
    </row>
    <row r="179" spans="1:53" ht="14.25" customHeight="1">
      <c r="A179" s="23"/>
      <c r="B179" s="23"/>
      <c r="C179" s="23"/>
      <c r="D179" s="23"/>
      <c r="E179" s="24"/>
      <c r="F179" s="337"/>
      <c r="G179" s="337"/>
      <c r="H179" s="26"/>
      <c r="I179" s="27"/>
      <c r="J179" s="28"/>
      <c r="K179" s="24"/>
      <c r="L179" s="24"/>
      <c r="M179" s="23"/>
      <c r="N179" s="23"/>
      <c r="O179" s="23"/>
      <c r="P179" s="23"/>
      <c r="Q179" s="23"/>
      <c r="R179" s="23"/>
      <c r="S179" s="23"/>
      <c r="T179" s="23"/>
      <c r="U179" s="23"/>
      <c r="V179" s="23"/>
      <c r="W179" s="23"/>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3"/>
    </row>
    <row r="180" spans="1:53" ht="14.25" customHeight="1">
      <c r="A180" s="23"/>
      <c r="B180" s="23"/>
      <c r="C180" s="23"/>
      <c r="D180" s="23"/>
      <c r="E180" s="24"/>
      <c r="F180" s="337"/>
      <c r="G180" s="337"/>
      <c r="H180" s="26"/>
      <c r="I180" s="27"/>
      <c r="J180" s="28"/>
      <c r="K180" s="24"/>
      <c r="L180" s="24"/>
      <c r="M180" s="23"/>
      <c r="N180" s="23"/>
      <c r="O180" s="23"/>
      <c r="P180" s="23"/>
      <c r="Q180" s="23"/>
      <c r="R180" s="23"/>
      <c r="S180" s="23"/>
      <c r="T180" s="23"/>
      <c r="U180" s="23"/>
      <c r="V180" s="23"/>
      <c r="W180" s="23"/>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3"/>
    </row>
    <row r="181" spans="1:53" ht="14.25" customHeight="1">
      <c r="A181" s="23"/>
      <c r="B181" s="23"/>
      <c r="C181" s="23"/>
      <c r="D181" s="23"/>
      <c r="E181" s="24"/>
      <c r="F181" s="337"/>
      <c r="G181" s="337"/>
      <c r="H181" s="26"/>
      <c r="I181" s="27"/>
      <c r="J181" s="28"/>
      <c r="K181" s="24"/>
      <c r="L181" s="24"/>
      <c r="M181" s="23"/>
      <c r="N181" s="23"/>
      <c r="O181" s="23"/>
      <c r="P181" s="23"/>
      <c r="Q181" s="23"/>
      <c r="R181" s="23"/>
      <c r="S181" s="23"/>
      <c r="T181" s="23"/>
      <c r="U181" s="23"/>
      <c r="V181" s="23"/>
      <c r="W181" s="23"/>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3"/>
    </row>
    <row r="182" spans="1:53" ht="14.25" customHeight="1">
      <c r="A182" s="23"/>
      <c r="B182" s="23"/>
      <c r="C182" s="23"/>
      <c r="D182" s="23"/>
      <c r="E182" s="24"/>
      <c r="F182" s="337"/>
      <c r="G182" s="337"/>
      <c r="H182" s="26"/>
      <c r="I182" s="27"/>
      <c r="J182" s="28"/>
      <c r="K182" s="24"/>
      <c r="L182" s="24"/>
      <c r="M182" s="23"/>
      <c r="N182" s="23"/>
      <c r="O182" s="23"/>
      <c r="P182" s="23"/>
      <c r="Q182" s="23"/>
      <c r="R182" s="23"/>
      <c r="S182" s="23"/>
      <c r="T182" s="23"/>
      <c r="U182" s="23"/>
      <c r="V182" s="23"/>
      <c r="W182" s="23"/>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3"/>
    </row>
    <row r="183" spans="1:53" ht="14.25" customHeight="1">
      <c r="A183" s="23"/>
      <c r="B183" s="23"/>
      <c r="C183" s="23"/>
      <c r="D183" s="23"/>
      <c r="E183" s="24"/>
      <c r="F183" s="337"/>
      <c r="G183" s="337"/>
      <c r="H183" s="26"/>
      <c r="I183" s="27"/>
      <c r="J183" s="28"/>
      <c r="K183" s="24"/>
      <c r="L183" s="24"/>
      <c r="M183" s="23"/>
      <c r="N183" s="23"/>
      <c r="O183" s="23"/>
      <c r="P183" s="23"/>
      <c r="Q183" s="23"/>
      <c r="R183" s="23"/>
      <c r="S183" s="23"/>
      <c r="T183" s="23"/>
      <c r="U183" s="23"/>
      <c r="V183" s="23"/>
      <c r="W183" s="23"/>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3"/>
    </row>
    <row r="184" spans="1:53" ht="14.25" customHeight="1">
      <c r="A184" s="23"/>
      <c r="B184" s="23"/>
      <c r="C184" s="23"/>
      <c r="D184" s="23"/>
      <c r="E184" s="24"/>
      <c r="F184" s="337"/>
      <c r="G184" s="337"/>
      <c r="H184" s="26"/>
      <c r="I184" s="27"/>
      <c r="J184" s="28"/>
      <c r="K184" s="24"/>
      <c r="L184" s="24"/>
      <c r="M184" s="23"/>
      <c r="N184" s="23"/>
      <c r="O184" s="23"/>
      <c r="P184" s="23"/>
      <c r="Q184" s="23"/>
      <c r="R184" s="23"/>
      <c r="S184" s="23"/>
      <c r="T184" s="23"/>
      <c r="U184" s="23"/>
      <c r="V184" s="23"/>
      <c r="W184" s="23"/>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3"/>
    </row>
    <row r="185" spans="1:53" ht="14.25" customHeight="1">
      <c r="A185" s="23"/>
      <c r="B185" s="23"/>
      <c r="C185" s="23"/>
      <c r="D185" s="23"/>
      <c r="E185" s="24"/>
      <c r="F185" s="337"/>
      <c r="G185" s="337"/>
      <c r="H185" s="26"/>
      <c r="I185" s="27"/>
      <c r="J185" s="28"/>
      <c r="K185" s="24"/>
      <c r="L185" s="24"/>
      <c r="M185" s="23"/>
      <c r="N185" s="23"/>
      <c r="O185" s="23"/>
      <c r="P185" s="23"/>
      <c r="Q185" s="23"/>
      <c r="R185" s="23"/>
      <c r="S185" s="23"/>
      <c r="T185" s="23"/>
      <c r="U185" s="23"/>
      <c r="V185" s="23"/>
      <c r="W185" s="23"/>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3"/>
    </row>
    <row r="186" spans="1:53" ht="14.25" customHeight="1">
      <c r="A186" s="23"/>
      <c r="B186" s="23"/>
      <c r="C186" s="23"/>
      <c r="D186" s="23"/>
      <c r="E186" s="24"/>
      <c r="F186" s="337"/>
      <c r="G186" s="337"/>
      <c r="H186" s="26"/>
      <c r="I186" s="27"/>
      <c r="J186" s="28"/>
      <c r="K186" s="24"/>
      <c r="L186" s="24"/>
      <c r="M186" s="23"/>
      <c r="N186" s="23"/>
      <c r="O186" s="23"/>
      <c r="P186" s="23"/>
      <c r="Q186" s="23"/>
      <c r="R186" s="23"/>
      <c r="S186" s="23"/>
      <c r="T186" s="23"/>
      <c r="U186" s="23"/>
      <c r="V186" s="23"/>
      <c r="W186" s="23"/>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3"/>
    </row>
    <row r="187" spans="1:53" ht="14.25" customHeight="1">
      <c r="A187" s="23"/>
      <c r="B187" s="23"/>
      <c r="C187" s="23"/>
      <c r="D187" s="23"/>
      <c r="E187" s="24"/>
      <c r="F187" s="337"/>
      <c r="G187" s="337"/>
      <c r="H187" s="26"/>
      <c r="I187" s="27"/>
      <c r="J187" s="28"/>
      <c r="K187" s="24"/>
      <c r="L187" s="24"/>
      <c r="M187" s="23"/>
      <c r="N187" s="23"/>
      <c r="O187" s="23"/>
      <c r="P187" s="23"/>
      <c r="Q187" s="23"/>
      <c r="R187" s="23"/>
      <c r="S187" s="23"/>
      <c r="T187" s="23"/>
      <c r="U187" s="23"/>
      <c r="V187" s="23"/>
      <c r="W187" s="23"/>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3"/>
    </row>
    <row r="188" spans="1:53" ht="14.25" customHeight="1">
      <c r="A188" s="23"/>
      <c r="B188" s="23"/>
      <c r="C188" s="23"/>
      <c r="D188" s="23"/>
      <c r="E188" s="24"/>
      <c r="F188" s="337"/>
      <c r="G188" s="337"/>
      <c r="H188" s="26"/>
      <c r="I188" s="27"/>
      <c r="J188" s="28"/>
      <c r="K188" s="24"/>
      <c r="L188" s="24"/>
      <c r="M188" s="23"/>
      <c r="N188" s="23"/>
      <c r="O188" s="23"/>
      <c r="P188" s="23"/>
      <c r="Q188" s="23"/>
      <c r="R188" s="23"/>
      <c r="S188" s="23"/>
      <c r="T188" s="23"/>
      <c r="U188" s="23"/>
      <c r="V188" s="23"/>
      <c r="W188" s="23"/>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3"/>
    </row>
    <row r="189" spans="1:53" ht="14.25" customHeight="1">
      <c r="A189" s="23"/>
      <c r="B189" s="23"/>
      <c r="C189" s="23"/>
      <c r="D189" s="23"/>
      <c r="E189" s="24"/>
      <c r="F189" s="337"/>
      <c r="G189" s="337"/>
      <c r="H189" s="26"/>
      <c r="I189" s="27"/>
      <c r="J189" s="28"/>
      <c r="K189" s="24"/>
      <c r="L189" s="24"/>
      <c r="M189" s="23"/>
      <c r="N189" s="23"/>
      <c r="O189" s="23"/>
      <c r="P189" s="23"/>
      <c r="Q189" s="23"/>
      <c r="R189" s="23"/>
      <c r="S189" s="23"/>
      <c r="T189" s="23"/>
      <c r="U189" s="23"/>
      <c r="V189" s="23"/>
      <c r="W189" s="23"/>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3"/>
    </row>
    <row r="190" spans="1:53" ht="14.25" customHeight="1">
      <c r="A190" s="23"/>
      <c r="B190" s="23"/>
      <c r="C190" s="23"/>
      <c r="D190" s="23"/>
      <c r="E190" s="24"/>
      <c r="F190" s="337"/>
      <c r="G190" s="337"/>
      <c r="H190" s="26"/>
      <c r="I190" s="27"/>
      <c r="J190" s="28"/>
      <c r="K190" s="24"/>
      <c r="L190" s="24"/>
      <c r="M190" s="23"/>
      <c r="N190" s="23"/>
      <c r="O190" s="23"/>
      <c r="P190" s="23"/>
      <c r="Q190" s="23"/>
      <c r="R190" s="23"/>
      <c r="S190" s="23"/>
      <c r="T190" s="23"/>
      <c r="U190" s="23"/>
      <c r="V190" s="23"/>
      <c r="W190" s="23"/>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3"/>
    </row>
    <row r="191" spans="1:53" ht="14.25" customHeight="1">
      <c r="A191" s="23"/>
      <c r="B191" s="23"/>
      <c r="C191" s="23"/>
      <c r="D191" s="23"/>
      <c r="E191" s="24"/>
      <c r="F191" s="337"/>
      <c r="G191" s="337"/>
      <c r="H191" s="26"/>
      <c r="I191" s="27"/>
      <c r="J191" s="28"/>
      <c r="K191" s="24"/>
      <c r="L191" s="24"/>
      <c r="M191" s="23"/>
      <c r="N191" s="23"/>
      <c r="O191" s="23"/>
      <c r="P191" s="23"/>
      <c r="Q191" s="23"/>
      <c r="R191" s="23"/>
      <c r="S191" s="23"/>
      <c r="T191" s="23"/>
      <c r="U191" s="23"/>
      <c r="V191" s="23"/>
      <c r="W191" s="23"/>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3"/>
    </row>
    <row r="192" spans="1:53" ht="14.25" customHeight="1">
      <c r="A192" s="23"/>
      <c r="B192" s="23"/>
      <c r="C192" s="23"/>
      <c r="D192" s="23"/>
      <c r="E192" s="24"/>
      <c r="F192" s="337"/>
      <c r="G192" s="337"/>
      <c r="H192" s="26"/>
      <c r="I192" s="27"/>
      <c r="J192" s="28"/>
      <c r="K192" s="24"/>
      <c r="L192" s="24"/>
      <c r="M192" s="23"/>
      <c r="N192" s="23"/>
      <c r="O192" s="23"/>
      <c r="P192" s="23"/>
      <c r="Q192" s="23"/>
      <c r="R192" s="23"/>
      <c r="S192" s="23"/>
      <c r="T192" s="23"/>
      <c r="U192" s="23"/>
      <c r="V192" s="23"/>
      <c r="W192" s="23"/>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3"/>
    </row>
    <row r="193" spans="1:53" ht="14.25" customHeight="1">
      <c r="A193" s="23"/>
      <c r="B193" s="23"/>
      <c r="C193" s="23"/>
      <c r="D193" s="23"/>
      <c r="E193" s="24"/>
      <c r="F193" s="337"/>
      <c r="G193" s="337"/>
      <c r="H193" s="26"/>
      <c r="I193" s="27"/>
      <c r="J193" s="28"/>
      <c r="K193" s="24"/>
      <c r="L193" s="24"/>
      <c r="M193" s="23"/>
      <c r="N193" s="23"/>
      <c r="O193" s="23"/>
      <c r="P193" s="23"/>
      <c r="Q193" s="23"/>
      <c r="R193" s="23"/>
      <c r="S193" s="23"/>
      <c r="T193" s="23"/>
      <c r="U193" s="23"/>
      <c r="V193" s="23"/>
      <c r="W193" s="23"/>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3"/>
    </row>
    <row r="194" spans="1:53" ht="14.25" customHeight="1">
      <c r="A194" s="23"/>
      <c r="B194" s="23"/>
      <c r="C194" s="23"/>
      <c r="D194" s="23"/>
      <c r="E194" s="24"/>
      <c r="F194" s="337"/>
      <c r="G194" s="337"/>
      <c r="H194" s="26"/>
      <c r="I194" s="27"/>
      <c r="J194" s="28"/>
      <c r="K194" s="24"/>
      <c r="L194" s="24"/>
      <c r="M194" s="23"/>
      <c r="N194" s="23"/>
      <c r="O194" s="23"/>
      <c r="P194" s="23"/>
      <c r="Q194" s="23"/>
      <c r="R194" s="23"/>
      <c r="S194" s="23"/>
      <c r="T194" s="23"/>
      <c r="U194" s="23"/>
      <c r="V194" s="23"/>
      <c r="W194" s="23"/>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3"/>
    </row>
    <row r="195" spans="1:53" ht="14.25" customHeight="1">
      <c r="A195" s="23"/>
      <c r="B195" s="23"/>
      <c r="C195" s="23"/>
      <c r="D195" s="23"/>
      <c r="E195" s="24"/>
      <c r="F195" s="337"/>
      <c r="G195" s="337"/>
      <c r="H195" s="26"/>
      <c r="I195" s="27"/>
      <c r="J195" s="28"/>
      <c r="K195" s="24"/>
      <c r="L195" s="24"/>
      <c r="M195" s="23"/>
      <c r="N195" s="23"/>
      <c r="O195" s="23"/>
      <c r="P195" s="23"/>
      <c r="Q195" s="23"/>
      <c r="R195" s="23"/>
      <c r="S195" s="23"/>
      <c r="T195" s="23"/>
      <c r="U195" s="23"/>
      <c r="V195" s="23"/>
      <c r="W195" s="23"/>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3"/>
    </row>
    <row r="196" spans="1:53" ht="14.25" customHeight="1">
      <c r="A196" s="23"/>
      <c r="B196" s="23"/>
      <c r="C196" s="23"/>
      <c r="D196" s="23"/>
      <c r="E196" s="24"/>
      <c r="F196" s="337"/>
      <c r="G196" s="337"/>
      <c r="H196" s="26"/>
      <c r="I196" s="27"/>
      <c r="J196" s="28"/>
      <c r="K196" s="24"/>
      <c r="L196" s="24"/>
      <c r="M196" s="23"/>
      <c r="N196" s="23"/>
      <c r="O196" s="23"/>
      <c r="P196" s="23"/>
      <c r="Q196" s="23"/>
      <c r="R196" s="23"/>
      <c r="S196" s="23"/>
      <c r="T196" s="23"/>
      <c r="U196" s="23"/>
      <c r="V196" s="23"/>
      <c r="W196" s="23"/>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3"/>
    </row>
    <row r="197" spans="1:53" ht="14.25" customHeight="1">
      <c r="A197" s="23"/>
      <c r="B197" s="23"/>
      <c r="C197" s="23"/>
      <c r="D197" s="23"/>
      <c r="E197" s="24"/>
      <c r="F197" s="337"/>
      <c r="G197" s="337"/>
      <c r="H197" s="26"/>
      <c r="I197" s="27"/>
      <c r="J197" s="28"/>
      <c r="K197" s="24"/>
      <c r="L197" s="24"/>
      <c r="M197" s="23"/>
      <c r="N197" s="23"/>
      <c r="O197" s="23"/>
      <c r="P197" s="23"/>
      <c r="Q197" s="23"/>
      <c r="R197" s="23"/>
      <c r="S197" s="23"/>
      <c r="T197" s="23"/>
      <c r="U197" s="23"/>
      <c r="V197" s="23"/>
      <c r="W197" s="23"/>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3"/>
    </row>
    <row r="198" spans="1:53" ht="14.25" customHeight="1">
      <c r="A198" s="23"/>
      <c r="B198" s="23"/>
      <c r="C198" s="23"/>
      <c r="D198" s="23"/>
      <c r="E198" s="24"/>
      <c r="F198" s="337"/>
      <c r="G198" s="337"/>
      <c r="H198" s="26"/>
      <c r="I198" s="27"/>
      <c r="J198" s="28"/>
      <c r="K198" s="24"/>
      <c r="L198" s="24"/>
      <c r="M198" s="23"/>
      <c r="N198" s="23"/>
      <c r="O198" s="23"/>
      <c r="P198" s="23"/>
      <c r="Q198" s="23"/>
      <c r="R198" s="23"/>
      <c r="S198" s="23"/>
      <c r="T198" s="23"/>
      <c r="U198" s="23"/>
      <c r="V198" s="23"/>
      <c r="W198" s="23"/>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3"/>
    </row>
    <row r="199" spans="1:53" ht="14.25" customHeight="1">
      <c r="A199" s="23"/>
      <c r="B199" s="23"/>
      <c r="C199" s="23"/>
      <c r="D199" s="23"/>
      <c r="E199" s="24"/>
      <c r="F199" s="337"/>
      <c r="G199" s="337"/>
      <c r="H199" s="26"/>
      <c r="I199" s="27"/>
      <c r="J199" s="28"/>
      <c r="K199" s="24"/>
      <c r="L199" s="24"/>
      <c r="M199" s="23"/>
      <c r="N199" s="23"/>
      <c r="O199" s="23"/>
      <c r="P199" s="23"/>
      <c r="Q199" s="23"/>
      <c r="R199" s="23"/>
      <c r="S199" s="23"/>
      <c r="T199" s="23"/>
      <c r="U199" s="23"/>
      <c r="V199" s="23"/>
      <c r="W199" s="23"/>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3"/>
    </row>
    <row r="200" spans="1:53" ht="14.25" customHeight="1">
      <c r="A200" s="23"/>
      <c r="B200" s="23"/>
      <c r="C200" s="23"/>
      <c r="D200" s="23"/>
      <c r="E200" s="24"/>
      <c r="F200" s="337"/>
      <c r="G200" s="337"/>
      <c r="H200" s="26"/>
      <c r="I200" s="27"/>
      <c r="J200" s="28"/>
      <c r="K200" s="24"/>
      <c r="L200" s="24"/>
      <c r="M200" s="23"/>
      <c r="N200" s="23"/>
      <c r="O200" s="23"/>
      <c r="P200" s="23"/>
      <c r="Q200" s="23"/>
      <c r="R200" s="23"/>
      <c r="S200" s="23"/>
      <c r="T200" s="23"/>
      <c r="U200" s="23"/>
      <c r="V200" s="23"/>
      <c r="W200" s="23"/>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3"/>
    </row>
    <row r="201" spans="1:53" ht="14.25" customHeight="1">
      <c r="A201" s="23"/>
      <c r="B201" s="23"/>
      <c r="C201" s="23"/>
      <c r="D201" s="23"/>
      <c r="E201" s="24"/>
      <c r="F201" s="337"/>
      <c r="G201" s="337"/>
      <c r="H201" s="26"/>
      <c r="I201" s="27"/>
      <c r="J201" s="28"/>
      <c r="K201" s="24"/>
      <c r="L201" s="24"/>
      <c r="M201" s="23"/>
      <c r="N201" s="23"/>
      <c r="O201" s="23"/>
      <c r="P201" s="23"/>
      <c r="Q201" s="23"/>
      <c r="R201" s="23"/>
      <c r="S201" s="23"/>
      <c r="T201" s="23"/>
      <c r="U201" s="23"/>
      <c r="V201" s="23"/>
      <c r="W201" s="23"/>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3"/>
    </row>
    <row r="202" spans="1:53" ht="14.25" customHeight="1">
      <c r="A202" s="23"/>
      <c r="B202" s="23"/>
      <c r="C202" s="23"/>
      <c r="D202" s="23"/>
      <c r="E202" s="24"/>
      <c r="F202" s="337"/>
      <c r="G202" s="337"/>
      <c r="H202" s="26"/>
      <c r="I202" s="27"/>
      <c r="J202" s="28"/>
      <c r="K202" s="24"/>
      <c r="L202" s="24"/>
      <c r="M202" s="23"/>
      <c r="N202" s="23"/>
      <c r="O202" s="23"/>
      <c r="P202" s="23"/>
      <c r="Q202" s="23"/>
      <c r="R202" s="23"/>
      <c r="S202" s="23"/>
      <c r="T202" s="23"/>
      <c r="U202" s="23"/>
      <c r="V202" s="23"/>
      <c r="W202" s="23"/>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3"/>
    </row>
    <row r="203" spans="1:53" ht="14.25" customHeight="1">
      <c r="A203" s="23"/>
      <c r="B203" s="23"/>
      <c r="C203" s="23"/>
      <c r="D203" s="23"/>
      <c r="E203" s="24"/>
      <c r="F203" s="337"/>
      <c r="G203" s="337"/>
      <c r="H203" s="26"/>
      <c r="I203" s="27"/>
      <c r="J203" s="28"/>
      <c r="K203" s="24"/>
      <c r="L203" s="24"/>
      <c r="M203" s="23"/>
      <c r="N203" s="23"/>
      <c r="O203" s="23"/>
      <c r="P203" s="23"/>
      <c r="Q203" s="23"/>
      <c r="R203" s="23"/>
      <c r="S203" s="23"/>
      <c r="T203" s="23"/>
      <c r="U203" s="23"/>
      <c r="V203" s="23"/>
      <c r="W203" s="23"/>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3"/>
    </row>
    <row r="204" spans="1:53" ht="14.25" customHeight="1">
      <c r="A204" s="23"/>
      <c r="B204" s="23"/>
      <c r="C204" s="23"/>
      <c r="D204" s="23"/>
      <c r="E204" s="24"/>
      <c r="F204" s="337"/>
      <c r="G204" s="337"/>
      <c r="H204" s="26"/>
      <c r="I204" s="27"/>
      <c r="J204" s="28"/>
      <c r="K204" s="24"/>
      <c r="L204" s="24"/>
      <c r="M204" s="23"/>
      <c r="N204" s="23"/>
      <c r="O204" s="23"/>
      <c r="P204" s="23"/>
      <c r="Q204" s="23"/>
      <c r="R204" s="23"/>
      <c r="S204" s="23"/>
      <c r="T204" s="23"/>
      <c r="U204" s="23"/>
      <c r="V204" s="23"/>
      <c r="W204" s="23"/>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3"/>
    </row>
    <row r="205" spans="1:53" ht="14.25" customHeight="1">
      <c r="A205" s="23"/>
      <c r="B205" s="23"/>
      <c r="C205" s="23"/>
      <c r="D205" s="23"/>
      <c r="E205" s="24"/>
      <c r="F205" s="337"/>
      <c r="G205" s="337"/>
      <c r="H205" s="26"/>
      <c r="I205" s="27"/>
      <c r="J205" s="28"/>
      <c r="K205" s="24"/>
      <c r="L205" s="24"/>
      <c r="M205" s="23"/>
      <c r="N205" s="23"/>
      <c r="O205" s="23"/>
      <c r="P205" s="23"/>
      <c r="Q205" s="23"/>
      <c r="R205" s="23"/>
      <c r="S205" s="23"/>
      <c r="T205" s="23"/>
      <c r="U205" s="23"/>
      <c r="V205" s="23"/>
      <c r="W205" s="23"/>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3"/>
    </row>
    <row r="206" spans="1:53" ht="14.25" customHeight="1">
      <c r="A206" s="23"/>
      <c r="B206" s="23"/>
      <c r="C206" s="23"/>
      <c r="D206" s="23"/>
      <c r="E206" s="24"/>
      <c r="F206" s="337"/>
      <c r="G206" s="337"/>
      <c r="H206" s="26"/>
      <c r="I206" s="27"/>
      <c r="J206" s="28"/>
      <c r="K206" s="24"/>
      <c r="L206" s="24"/>
      <c r="M206" s="23"/>
      <c r="N206" s="23"/>
      <c r="O206" s="23"/>
      <c r="P206" s="23"/>
      <c r="Q206" s="23"/>
      <c r="R206" s="23"/>
      <c r="S206" s="23"/>
      <c r="T206" s="23"/>
      <c r="U206" s="23"/>
      <c r="V206" s="23"/>
      <c r="W206" s="23"/>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3"/>
    </row>
    <row r="207" spans="1:53" ht="14.25" customHeight="1">
      <c r="A207" s="23"/>
      <c r="B207" s="23"/>
      <c r="C207" s="23"/>
      <c r="D207" s="23"/>
      <c r="E207" s="24"/>
      <c r="F207" s="337"/>
      <c r="G207" s="337"/>
      <c r="H207" s="26"/>
      <c r="I207" s="27"/>
      <c r="J207" s="28"/>
      <c r="K207" s="24"/>
      <c r="L207" s="24"/>
      <c r="M207" s="23"/>
      <c r="N207" s="23"/>
      <c r="O207" s="23"/>
      <c r="P207" s="23"/>
      <c r="Q207" s="23"/>
      <c r="R207" s="23"/>
      <c r="S207" s="23"/>
      <c r="T207" s="23"/>
      <c r="U207" s="23"/>
      <c r="V207" s="23"/>
      <c r="W207" s="23"/>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3"/>
    </row>
    <row r="208" spans="1:53" ht="14.25" customHeight="1">
      <c r="A208" s="23"/>
      <c r="B208" s="23"/>
      <c r="C208" s="23"/>
      <c r="D208" s="23"/>
      <c r="E208" s="24"/>
      <c r="F208" s="337"/>
      <c r="G208" s="337"/>
      <c r="H208" s="26"/>
      <c r="I208" s="27"/>
      <c r="J208" s="28"/>
      <c r="K208" s="24"/>
      <c r="L208" s="24"/>
      <c r="M208" s="23"/>
      <c r="N208" s="23"/>
      <c r="O208" s="23"/>
      <c r="P208" s="23"/>
      <c r="Q208" s="23"/>
      <c r="R208" s="23"/>
      <c r="S208" s="23"/>
      <c r="T208" s="23"/>
      <c r="U208" s="23"/>
      <c r="V208" s="23"/>
      <c r="W208" s="23"/>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3"/>
    </row>
    <row r="209" spans="1:53" ht="14.25" customHeight="1">
      <c r="A209" s="23"/>
      <c r="B209" s="23"/>
      <c r="C209" s="23"/>
      <c r="D209" s="23"/>
      <c r="E209" s="24"/>
      <c r="F209" s="337"/>
      <c r="G209" s="337"/>
      <c r="H209" s="26"/>
      <c r="I209" s="27"/>
      <c r="J209" s="28"/>
      <c r="K209" s="24"/>
      <c r="L209" s="24"/>
      <c r="M209" s="23"/>
      <c r="N209" s="23"/>
      <c r="O209" s="23"/>
      <c r="P209" s="23"/>
      <c r="Q209" s="23"/>
      <c r="R209" s="23"/>
      <c r="S209" s="23"/>
      <c r="T209" s="23"/>
      <c r="U209" s="23"/>
      <c r="V209" s="23"/>
      <c r="W209" s="23"/>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3"/>
    </row>
    <row r="210" spans="1:53" ht="14.25" customHeight="1">
      <c r="A210" s="23"/>
      <c r="B210" s="23"/>
      <c r="C210" s="23"/>
      <c r="D210" s="23"/>
      <c r="E210" s="24"/>
      <c r="F210" s="337"/>
      <c r="G210" s="337"/>
      <c r="H210" s="26"/>
      <c r="I210" s="27"/>
      <c r="J210" s="28"/>
      <c r="K210" s="24"/>
      <c r="L210" s="24"/>
      <c r="M210" s="23"/>
      <c r="N210" s="23"/>
      <c r="O210" s="23"/>
      <c r="P210" s="23"/>
      <c r="Q210" s="23"/>
      <c r="R210" s="23"/>
      <c r="S210" s="23"/>
      <c r="T210" s="23"/>
      <c r="U210" s="23"/>
      <c r="V210" s="23"/>
      <c r="W210" s="23"/>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3"/>
    </row>
    <row r="211" spans="1:53" ht="14.25" customHeight="1">
      <c r="A211" s="23"/>
      <c r="B211" s="23"/>
      <c r="C211" s="23"/>
      <c r="D211" s="23"/>
      <c r="E211" s="24"/>
      <c r="F211" s="337"/>
      <c r="G211" s="337"/>
      <c r="H211" s="26"/>
      <c r="I211" s="27"/>
      <c r="J211" s="28"/>
      <c r="K211" s="24"/>
      <c r="L211" s="24"/>
      <c r="M211" s="23"/>
      <c r="N211" s="23"/>
      <c r="O211" s="23"/>
      <c r="P211" s="23"/>
      <c r="Q211" s="23"/>
      <c r="R211" s="23"/>
      <c r="S211" s="23"/>
      <c r="T211" s="23"/>
      <c r="U211" s="23"/>
      <c r="V211" s="23"/>
      <c r="W211" s="23"/>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3"/>
    </row>
    <row r="212" spans="1:53" ht="14.25" customHeight="1">
      <c r="A212" s="23"/>
      <c r="B212" s="23"/>
      <c r="C212" s="23"/>
      <c r="D212" s="23"/>
      <c r="E212" s="24"/>
      <c r="F212" s="337"/>
      <c r="G212" s="337"/>
      <c r="H212" s="26"/>
      <c r="I212" s="27"/>
      <c r="J212" s="28"/>
      <c r="K212" s="24"/>
      <c r="L212" s="24"/>
      <c r="M212" s="23"/>
      <c r="N212" s="23"/>
      <c r="O212" s="23"/>
      <c r="P212" s="23"/>
      <c r="Q212" s="23"/>
      <c r="R212" s="23"/>
      <c r="S212" s="23"/>
      <c r="T212" s="23"/>
      <c r="U212" s="23"/>
      <c r="V212" s="23"/>
      <c r="W212" s="23"/>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3"/>
    </row>
    <row r="213" spans="1:53" ht="14.25" customHeight="1">
      <c r="A213" s="23"/>
      <c r="B213" s="23"/>
      <c r="C213" s="23"/>
      <c r="D213" s="23"/>
      <c r="E213" s="24"/>
      <c r="F213" s="337"/>
      <c r="G213" s="337"/>
      <c r="H213" s="26"/>
      <c r="I213" s="27"/>
      <c r="J213" s="28"/>
      <c r="K213" s="24"/>
      <c r="L213" s="24"/>
      <c r="M213" s="23"/>
      <c r="N213" s="23"/>
      <c r="O213" s="23"/>
      <c r="P213" s="23"/>
      <c r="Q213" s="23"/>
      <c r="R213" s="23"/>
      <c r="S213" s="23"/>
      <c r="T213" s="23"/>
      <c r="U213" s="23"/>
      <c r="V213" s="23"/>
      <c r="W213" s="23"/>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3"/>
    </row>
    <row r="214" spans="1:53" ht="14.25" customHeight="1">
      <c r="A214" s="23"/>
      <c r="B214" s="23"/>
      <c r="C214" s="23"/>
      <c r="D214" s="23"/>
      <c r="E214" s="24"/>
      <c r="F214" s="337"/>
      <c r="G214" s="337"/>
      <c r="H214" s="26"/>
      <c r="I214" s="27"/>
      <c r="J214" s="28"/>
      <c r="K214" s="24"/>
      <c r="L214" s="24"/>
      <c r="M214" s="23"/>
      <c r="N214" s="23"/>
      <c r="O214" s="23"/>
      <c r="P214" s="23"/>
      <c r="Q214" s="23"/>
      <c r="R214" s="23"/>
      <c r="S214" s="23"/>
      <c r="T214" s="23"/>
      <c r="U214" s="23"/>
      <c r="V214" s="23"/>
      <c r="W214" s="23"/>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3"/>
    </row>
    <row r="215" spans="1:53" ht="14.25" customHeight="1">
      <c r="A215" s="23"/>
      <c r="B215" s="23"/>
      <c r="C215" s="23"/>
      <c r="D215" s="23"/>
      <c r="E215" s="24"/>
      <c r="F215" s="337"/>
      <c r="G215" s="337"/>
      <c r="H215" s="26"/>
      <c r="I215" s="27"/>
      <c r="J215" s="28"/>
      <c r="K215" s="24"/>
      <c r="L215" s="24"/>
      <c r="M215" s="23"/>
      <c r="N215" s="23"/>
      <c r="O215" s="23"/>
      <c r="P215" s="23"/>
      <c r="Q215" s="23"/>
      <c r="R215" s="23"/>
      <c r="S215" s="23"/>
      <c r="T215" s="23"/>
      <c r="U215" s="23"/>
      <c r="V215" s="23"/>
      <c r="W215" s="23"/>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3"/>
    </row>
    <row r="216" spans="1:53" ht="14.25" customHeight="1">
      <c r="A216" s="23"/>
      <c r="B216" s="23"/>
      <c r="C216" s="23"/>
      <c r="D216" s="23"/>
      <c r="E216" s="24"/>
      <c r="F216" s="337"/>
      <c r="G216" s="337"/>
      <c r="H216" s="26"/>
      <c r="I216" s="27"/>
      <c r="J216" s="28"/>
      <c r="K216" s="24"/>
      <c r="L216" s="24"/>
      <c r="M216" s="23"/>
      <c r="N216" s="23"/>
      <c r="O216" s="23"/>
      <c r="P216" s="23"/>
      <c r="Q216" s="23"/>
      <c r="R216" s="23"/>
      <c r="S216" s="23"/>
      <c r="T216" s="23"/>
      <c r="U216" s="23"/>
      <c r="V216" s="23"/>
      <c r="W216" s="23"/>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3"/>
    </row>
    <row r="217" spans="1:53" ht="14.25" customHeight="1">
      <c r="A217" s="23"/>
      <c r="B217" s="23"/>
      <c r="C217" s="23"/>
      <c r="D217" s="23"/>
      <c r="E217" s="24"/>
      <c r="F217" s="337"/>
      <c r="G217" s="337"/>
      <c r="H217" s="26"/>
      <c r="I217" s="27"/>
      <c r="J217" s="28"/>
      <c r="K217" s="24"/>
      <c r="L217" s="24"/>
      <c r="M217" s="23"/>
      <c r="N217" s="23"/>
      <c r="O217" s="23"/>
      <c r="P217" s="23"/>
      <c r="Q217" s="23"/>
      <c r="R217" s="23"/>
      <c r="S217" s="23"/>
      <c r="T217" s="23"/>
      <c r="U217" s="23"/>
      <c r="V217" s="23"/>
      <c r="W217" s="23"/>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3"/>
    </row>
    <row r="218" spans="1:53" ht="14.25" customHeight="1">
      <c r="A218" s="23"/>
      <c r="B218" s="23"/>
      <c r="C218" s="23"/>
      <c r="D218" s="23"/>
      <c r="E218" s="24"/>
      <c r="F218" s="337"/>
      <c r="G218" s="337"/>
      <c r="H218" s="26"/>
      <c r="I218" s="27"/>
      <c r="J218" s="28"/>
      <c r="K218" s="24"/>
      <c r="L218" s="24"/>
      <c r="M218" s="23"/>
      <c r="N218" s="23"/>
      <c r="O218" s="23"/>
      <c r="P218" s="23"/>
      <c r="Q218" s="23"/>
      <c r="R218" s="23"/>
      <c r="S218" s="23"/>
      <c r="T218" s="23"/>
      <c r="U218" s="23"/>
      <c r="V218" s="23"/>
      <c r="W218" s="23"/>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3"/>
    </row>
    <row r="219" spans="1:53" ht="14.25" customHeight="1">
      <c r="A219" s="23"/>
      <c r="B219" s="23"/>
      <c r="C219" s="23"/>
      <c r="D219" s="23"/>
      <c r="E219" s="24"/>
      <c r="F219" s="337"/>
      <c r="G219" s="337"/>
      <c r="H219" s="26"/>
      <c r="I219" s="27"/>
      <c r="J219" s="28"/>
      <c r="K219" s="24"/>
      <c r="L219" s="24"/>
      <c r="M219" s="23"/>
      <c r="N219" s="23"/>
      <c r="O219" s="23"/>
      <c r="P219" s="23"/>
      <c r="Q219" s="23"/>
      <c r="R219" s="23"/>
      <c r="S219" s="23"/>
      <c r="T219" s="23"/>
      <c r="U219" s="23"/>
      <c r="V219" s="23"/>
      <c r="W219" s="23"/>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3"/>
    </row>
    <row r="220" spans="1:53" ht="14.25" customHeight="1">
      <c r="A220" s="23"/>
      <c r="B220" s="23"/>
      <c r="C220" s="23"/>
      <c r="D220" s="23"/>
      <c r="E220" s="24"/>
      <c r="F220" s="337"/>
      <c r="G220" s="337"/>
      <c r="H220" s="26"/>
      <c r="I220" s="27"/>
      <c r="J220" s="28"/>
      <c r="K220" s="24"/>
      <c r="L220" s="24"/>
      <c r="M220" s="23"/>
      <c r="N220" s="23"/>
      <c r="O220" s="23"/>
      <c r="P220" s="23"/>
      <c r="Q220" s="23"/>
      <c r="R220" s="23"/>
      <c r="S220" s="23"/>
      <c r="T220" s="23"/>
      <c r="U220" s="23"/>
      <c r="V220" s="23"/>
      <c r="W220" s="23"/>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3"/>
    </row>
    <row r="221" spans="1:53" ht="14.25" customHeight="1">
      <c r="A221" s="23"/>
      <c r="B221" s="23"/>
      <c r="C221" s="23"/>
      <c r="D221" s="23"/>
      <c r="E221" s="24"/>
      <c r="F221" s="337"/>
      <c r="G221" s="337"/>
      <c r="H221" s="26"/>
      <c r="I221" s="27"/>
      <c r="J221" s="28"/>
      <c r="K221" s="24"/>
      <c r="L221" s="24"/>
      <c r="M221" s="23"/>
      <c r="N221" s="23"/>
      <c r="O221" s="23"/>
      <c r="P221" s="23"/>
      <c r="Q221" s="23"/>
      <c r="R221" s="23"/>
      <c r="S221" s="23"/>
      <c r="T221" s="23"/>
      <c r="U221" s="23"/>
      <c r="V221" s="23"/>
      <c r="W221" s="23"/>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3"/>
    </row>
    <row r="222" spans="1:53" ht="14.25" customHeight="1">
      <c r="A222" s="23"/>
      <c r="B222" s="23"/>
      <c r="C222" s="23"/>
      <c r="D222" s="23"/>
      <c r="E222" s="24"/>
      <c r="F222" s="337"/>
      <c r="G222" s="337"/>
      <c r="H222" s="26"/>
      <c r="I222" s="27"/>
      <c r="J222" s="28"/>
      <c r="K222" s="24"/>
      <c r="L222" s="24"/>
      <c r="M222" s="23"/>
      <c r="N222" s="23"/>
      <c r="O222" s="23"/>
      <c r="P222" s="23"/>
      <c r="Q222" s="23"/>
      <c r="R222" s="23"/>
      <c r="S222" s="23"/>
      <c r="T222" s="23"/>
      <c r="U222" s="23"/>
      <c r="V222" s="23"/>
      <c r="W222" s="23"/>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3"/>
    </row>
    <row r="223" spans="1:53" ht="14.25" customHeight="1">
      <c r="A223" s="23"/>
      <c r="B223" s="23"/>
      <c r="C223" s="23"/>
      <c r="D223" s="23"/>
      <c r="E223" s="24"/>
      <c r="F223" s="337"/>
      <c r="G223" s="337"/>
      <c r="H223" s="26"/>
      <c r="I223" s="27"/>
      <c r="J223" s="28"/>
      <c r="K223" s="24"/>
      <c r="L223" s="24"/>
      <c r="M223" s="23"/>
      <c r="N223" s="23"/>
      <c r="O223" s="23"/>
      <c r="P223" s="23"/>
      <c r="Q223" s="23"/>
      <c r="R223" s="23"/>
      <c r="S223" s="23"/>
      <c r="T223" s="23"/>
      <c r="U223" s="23"/>
      <c r="V223" s="23"/>
      <c r="W223" s="23"/>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3"/>
    </row>
    <row r="224" spans="1:53" ht="14.25" customHeight="1">
      <c r="A224" s="23"/>
      <c r="B224" s="23"/>
      <c r="C224" s="23"/>
      <c r="D224" s="23"/>
      <c r="E224" s="24"/>
      <c r="F224" s="337"/>
      <c r="G224" s="337"/>
      <c r="H224" s="26"/>
      <c r="I224" s="27"/>
      <c r="J224" s="28"/>
      <c r="K224" s="24"/>
      <c r="L224" s="24"/>
      <c r="M224" s="23"/>
      <c r="N224" s="23"/>
      <c r="O224" s="23"/>
      <c r="P224" s="23"/>
      <c r="Q224" s="23"/>
      <c r="R224" s="23"/>
      <c r="S224" s="23"/>
      <c r="T224" s="23"/>
      <c r="U224" s="23"/>
      <c r="V224" s="23"/>
      <c r="W224" s="23"/>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3"/>
    </row>
    <row r="225" spans="1:53" ht="14.25" customHeight="1">
      <c r="A225" s="23"/>
      <c r="B225" s="23"/>
      <c r="C225" s="23"/>
      <c r="D225" s="23"/>
      <c r="E225" s="24"/>
      <c r="F225" s="337"/>
      <c r="G225" s="337"/>
      <c r="H225" s="26"/>
      <c r="I225" s="27"/>
      <c r="J225" s="28"/>
      <c r="K225" s="24"/>
      <c r="L225" s="24"/>
      <c r="M225" s="23"/>
      <c r="N225" s="23"/>
      <c r="O225" s="23"/>
      <c r="P225" s="23"/>
      <c r="Q225" s="23"/>
      <c r="R225" s="23"/>
      <c r="S225" s="23"/>
      <c r="T225" s="23"/>
      <c r="U225" s="23"/>
      <c r="V225" s="23"/>
      <c r="W225" s="23"/>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3"/>
    </row>
    <row r="226" spans="1:53" ht="14.25" customHeight="1">
      <c r="A226" s="23"/>
      <c r="B226" s="23"/>
      <c r="C226" s="23"/>
      <c r="D226" s="23"/>
      <c r="E226" s="24"/>
      <c r="F226" s="337"/>
      <c r="G226" s="337"/>
      <c r="H226" s="26"/>
      <c r="I226" s="27"/>
      <c r="J226" s="28"/>
      <c r="K226" s="24"/>
      <c r="L226" s="24"/>
      <c r="M226" s="23"/>
      <c r="N226" s="23"/>
      <c r="O226" s="23"/>
      <c r="P226" s="23"/>
      <c r="Q226" s="23"/>
      <c r="R226" s="23"/>
      <c r="S226" s="23"/>
      <c r="T226" s="23"/>
      <c r="U226" s="23"/>
      <c r="V226" s="23"/>
      <c r="W226" s="23"/>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3"/>
    </row>
    <row r="227" spans="1:53" ht="14.25" customHeight="1">
      <c r="A227" s="23"/>
      <c r="B227" s="23"/>
      <c r="C227" s="23"/>
      <c r="D227" s="23"/>
      <c r="E227" s="24"/>
      <c r="F227" s="337"/>
      <c r="G227" s="337"/>
      <c r="H227" s="26"/>
      <c r="I227" s="27"/>
      <c r="J227" s="28"/>
      <c r="K227" s="24"/>
      <c r="L227" s="24"/>
      <c r="M227" s="23"/>
      <c r="N227" s="23"/>
      <c r="O227" s="23"/>
      <c r="P227" s="23"/>
      <c r="Q227" s="23"/>
      <c r="R227" s="23"/>
      <c r="S227" s="23"/>
      <c r="T227" s="23"/>
      <c r="U227" s="23"/>
      <c r="V227" s="23"/>
      <c r="W227" s="23"/>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3"/>
    </row>
    <row r="228" spans="1:53" ht="14.25" customHeight="1">
      <c r="A228" s="23"/>
      <c r="B228" s="23"/>
      <c r="C228" s="23"/>
      <c r="D228" s="23"/>
      <c r="E228" s="24"/>
      <c r="F228" s="337"/>
      <c r="G228" s="337"/>
      <c r="H228" s="26"/>
      <c r="I228" s="27"/>
      <c r="J228" s="28"/>
      <c r="K228" s="24"/>
      <c r="L228" s="24"/>
      <c r="M228" s="23"/>
      <c r="N228" s="23"/>
      <c r="O228" s="23"/>
      <c r="P228" s="23"/>
      <c r="Q228" s="23"/>
      <c r="R228" s="23"/>
      <c r="S228" s="23"/>
      <c r="T228" s="23"/>
      <c r="U228" s="23"/>
      <c r="V228" s="23"/>
      <c r="W228" s="23"/>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3"/>
    </row>
    <row r="229" spans="1:53" ht="14.25" customHeight="1">
      <c r="A229" s="23"/>
      <c r="B229" s="23"/>
      <c r="C229" s="23"/>
      <c r="D229" s="23"/>
      <c r="E229" s="24"/>
      <c r="F229" s="337"/>
      <c r="G229" s="337"/>
      <c r="H229" s="26"/>
      <c r="I229" s="27"/>
      <c r="J229" s="28"/>
      <c r="K229" s="24"/>
      <c r="L229" s="24"/>
      <c r="M229" s="23"/>
      <c r="N229" s="23"/>
      <c r="O229" s="23"/>
      <c r="P229" s="23"/>
      <c r="Q229" s="23"/>
      <c r="R229" s="23"/>
      <c r="S229" s="23"/>
      <c r="T229" s="23"/>
      <c r="U229" s="23"/>
      <c r="V229" s="23"/>
      <c r="W229" s="23"/>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3"/>
    </row>
    <row r="230" spans="1:53" ht="14.25" customHeight="1">
      <c r="A230" s="23"/>
      <c r="B230" s="23"/>
      <c r="C230" s="23"/>
      <c r="D230" s="23"/>
      <c r="E230" s="24"/>
      <c r="F230" s="337"/>
      <c r="G230" s="337"/>
      <c r="H230" s="26"/>
      <c r="I230" s="27"/>
      <c r="J230" s="28"/>
      <c r="K230" s="24"/>
      <c r="L230" s="24"/>
      <c r="M230" s="23"/>
      <c r="N230" s="23"/>
      <c r="O230" s="23"/>
      <c r="P230" s="23"/>
      <c r="Q230" s="23"/>
      <c r="R230" s="23"/>
      <c r="S230" s="23"/>
      <c r="T230" s="23"/>
      <c r="U230" s="23"/>
      <c r="V230" s="23"/>
      <c r="W230" s="23"/>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3"/>
    </row>
    <row r="231" spans="1:53" ht="14.25" customHeight="1">
      <c r="A231" s="23"/>
      <c r="B231" s="23"/>
      <c r="C231" s="23"/>
      <c r="D231" s="23"/>
      <c r="E231" s="24"/>
      <c r="F231" s="337"/>
      <c r="G231" s="337"/>
      <c r="H231" s="26"/>
      <c r="I231" s="27"/>
      <c r="J231" s="28"/>
      <c r="K231" s="24"/>
      <c r="L231" s="24"/>
      <c r="M231" s="23"/>
      <c r="N231" s="23"/>
      <c r="O231" s="23"/>
      <c r="P231" s="23"/>
      <c r="Q231" s="23"/>
      <c r="R231" s="23"/>
      <c r="S231" s="23"/>
      <c r="T231" s="23"/>
      <c r="U231" s="23"/>
      <c r="V231" s="23"/>
      <c r="W231" s="23"/>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3"/>
    </row>
    <row r="232" spans="1:53" ht="14.25" customHeight="1">
      <c r="A232" s="23"/>
      <c r="B232" s="23"/>
      <c r="C232" s="23"/>
      <c r="D232" s="23"/>
      <c r="E232" s="24"/>
      <c r="F232" s="337"/>
      <c r="G232" s="337"/>
      <c r="H232" s="26"/>
      <c r="I232" s="27"/>
      <c r="J232" s="28"/>
      <c r="K232" s="24"/>
      <c r="L232" s="24"/>
      <c r="M232" s="23"/>
      <c r="N232" s="23"/>
      <c r="O232" s="23"/>
      <c r="P232" s="23"/>
      <c r="Q232" s="23"/>
      <c r="R232" s="23"/>
      <c r="S232" s="23"/>
      <c r="T232" s="23"/>
      <c r="U232" s="23"/>
      <c r="V232" s="23"/>
      <c r="W232" s="23"/>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3"/>
    </row>
    <row r="233" spans="1:53" ht="14.25" customHeight="1">
      <c r="A233" s="23"/>
      <c r="B233" s="23"/>
      <c r="C233" s="23"/>
      <c r="D233" s="23"/>
      <c r="E233" s="24"/>
      <c r="F233" s="337"/>
      <c r="G233" s="337"/>
      <c r="H233" s="26"/>
      <c r="I233" s="27"/>
      <c r="J233" s="28"/>
      <c r="K233" s="24"/>
      <c r="L233" s="24"/>
      <c r="M233" s="23"/>
      <c r="N233" s="23"/>
      <c r="O233" s="23"/>
      <c r="P233" s="23"/>
      <c r="Q233" s="23"/>
      <c r="R233" s="23"/>
      <c r="S233" s="23"/>
      <c r="T233" s="23"/>
      <c r="U233" s="23"/>
      <c r="V233" s="23"/>
      <c r="W233" s="23"/>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3"/>
    </row>
    <row r="234" spans="1:53" ht="14.25" customHeight="1">
      <c r="A234" s="23"/>
      <c r="B234" s="23"/>
      <c r="C234" s="23"/>
      <c r="D234" s="23"/>
      <c r="E234" s="24"/>
      <c r="F234" s="337"/>
      <c r="G234" s="337"/>
      <c r="H234" s="26"/>
      <c r="I234" s="27"/>
      <c r="J234" s="28"/>
      <c r="K234" s="24"/>
      <c r="L234" s="24"/>
      <c r="M234" s="23"/>
      <c r="N234" s="23"/>
      <c r="O234" s="23"/>
      <c r="P234" s="23"/>
      <c r="Q234" s="23"/>
      <c r="R234" s="23"/>
      <c r="S234" s="23"/>
      <c r="T234" s="23"/>
      <c r="U234" s="23"/>
      <c r="V234" s="23"/>
      <c r="W234" s="23"/>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3"/>
    </row>
    <row r="235" spans="1:53" ht="14.25" customHeight="1">
      <c r="A235" s="23"/>
      <c r="B235" s="23"/>
      <c r="C235" s="23"/>
      <c r="D235" s="23"/>
      <c r="E235" s="24"/>
      <c r="F235" s="337"/>
      <c r="G235" s="337"/>
      <c r="H235" s="26"/>
      <c r="I235" s="27"/>
      <c r="J235" s="28"/>
      <c r="K235" s="24"/>
      <c r="L235" s="24"/>
      <c r="M235" s="23"/>
      <c r="N235" s="23"/>
      <c r="O235" s="23"/>
      <c r="P235" s="23"/>
      <c r="Q235" s="23"/>
      <c r="R235" s="23"/>
      <c r="S235" s="23"/>
      <c r="T235" s="23"/>
      <c r="U235" s="23"/>
      <c r="V235" s="23"/>
      <c r="W235" s="23"/>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3"/>
    </row>
    <row r="236" spans="1:53" ht="14.25" customHeight="1">
      <c r="A236" s="23"/>
      <c r="B236" s="23"/>
      <c r="C236" s="23"/>
      <c r="D236" s="23"/>
      <c r="E236" s="24"/>
      <c r="F236" s="337"/>
      <c r="G236" s="337"/>
      <c r="H236" s="26"/>
      <c r="I236" s="27"/>
      <c r="J236" s="28"/>
      <c r="K236" s="24"/>
      <c r="L236" s="24"/>
      <c r="M236" s="23"/>
      <c r="N236" s="23"/>
      <c r="O236" s="23"/>
      <c r="P236" s="23"/>
      <c r="Q236" s="23"/>
      <c r="R236" s="23"/>
      <c r="S236" s="23"/>
      <c r="T236" s="23"/>
      <c r="U236" s="23"/>
      <c r="V236" s="23"/>
      <c r="W236" s="23"/>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3"/>
    </row>
    <row r="237" spans="1:53" ht="14.25" customHeight="1">
      <c r="A237" s="23"/>
      <c r="B237" s="23"/>
      <c r="C237" s="23"/>
      <c r="D237" s="23"/>
      <c r="E237" s="24"/>
      <c r="F237" s="337"/>
      <c r="G237" s="337"/>
      <c r="H237" s="26"/>
      <c r="I237" s="27"/>
      <c r="J237" s="28"/>
      <c r="K237" s="24"/>
      <c r="L237" s="24"/>
      <c r="M237" s="23"/>
      <c r="N237" s="23"/>
      <c r="O237" s="23"/>
      <c r="P237" s="23"/>
      <c r="Q237" s="23"/>
      <c r="R237" s="23"/>
      <c r="S237" s="23"/>
      <c r="T237" s="23"/>
      <c r="U237" s="23"/>
      <c r="V237" s="23"/>
      <c r="W237" s="23"/>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3"/>
    </row>
    <row r="238" spans="1:53" ht="14.25" customHeight="1">
      <c r="A238" s="23"/>
      <c r="B238" s="23"/>
      <c r="C238" s="23"/>
      <c r="D238" s="23"/>
      <c r="E238" s="24"/>
      <c r="F238" s="337"/>
      <c r="G238" s="337"/>
      <c r="H238" s="26"/>
      <c r="I238" s="27"/>
      <c r="J238" s="28"/>
      <c r="K238" s="24"/>
      <c r="L238" s="24"/>
      <c r="M238" s="23"/>
      <c r="N238" s="23"/>
      <c r="O238" s="23"/>
      <c r="P238" s="23"/>
      <c r="Q238" s="23"/>
      <c r="R238" s="23"/>
      <c r="S238" s="23"/>
      <c r="T238" s="23"/>
      <c r="U238" s="23"/>
      <c r="V238" s="23"/>
      <c r="W238" s="23"/>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3"/>
    </row>
    <row r="239" spans="1:53" ht="14.25" customHeight="1">
      <c r="A239" s="23"/>
      <c r="B239" s="23"/>
      <c r="C239" s="23"/>
      <c r="D239" s="23"/>
      <c r="E239" s="24"/>
      <c r="F239" s="337"/>
      <c r="G239" s="337"/>
      <c r="H239" s="26"/>
      <c r="I239" s="27"/>
      <c r="J239" s="28"/>
      <c r="K239" s="24"/>
      <c r="L239" s="24"/>
      <c r="M239" s="23"/>
      <c r="N239" s="23"/>
      <c r="O239" s="23"/>
      <c r="P239" s="23"/>
      <c r="Q239" s="23"/>
      <c r="R239" s="23"/>
      <c r="S239" s="23"/>
      <c r="T239" s="23"/>
      <c r="U239" s="23"/>
      <c r="V239" s="23"/>
      <c r="W239" s="23"/>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3"/>
    </row>
    <row r="240" spans="1:53" ht="14.25" customHeight="1">
      <c r="A240" s="23"/>
      <c r="B240" s="23"/>
      <c r="C240" s="23"/>
      <c r="D240" s="23"/>
      <c r="E240" s="24"/>
      <c r="F240" s="337"/>
      <c r="G240" s="337"/>
      <c r="H240" s="26"/>
      <c r="I240" s="27"/>
      <c r="J240" s="28"/>
      <c r="K240" s="24"/>
      <c r="L240" s="24"/>
      <c r="M240" s="23"/>
      <c r="N240" s="23"/>
      <c r="O240" s="23"/>
      <c r="P240" s="23"/>
      <c r="Q240" s="23"/>
      <c r="R240" s="23"/>
      <c r="S240" s="23"/>
      <c r="T240" s="23"/>
      <c r="U240" s="23"/>
      <c r="V240" s="23"/>
      <c r="W240" s="23"/>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3"/>
    </row>
    <row r="241" spans="1:53" ht="14.25" customHeight="1">
      <c r="A241" s="23"/>
      <c r="B241" s="23"/>
      <c r="C241" s="23"/>
      <c r="D241" s="23"/>
      <c r="E241" s="24"/>
      <c r="F241" s="337"/>
      <c r="G241" s="337"/>
      <c r="H241" s="26"/>
      <c r="I241" s="27"/>
      <c r="J241" s="28"/>
      <c r="K241" s="24"/>
      <c r="L241" s="24"/>
      <c r="M241" s="23"/>
      <c r="N241" s="23"/>
      <c r="O241" s="23"/>
      <c r="P241" s="23"/>
      <c r="Q241" s="23"/>
      <c r="R241" s="23"/>
      <c r="S241" s="23"/>
      <c r="T241" s="23"/>
      <c r="U241" s="23"/>
      <c r="V241" s="23"/>
      <c r="W241" s="23"/>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3"/>
    </row>
    <row r="242" spans="1:53" ht="14.25" customHeight="1">
      <c r="A242" s="23"/>
      <c r="B242" s="23"/>
      <c r="C242" s="23"/>
      <c r="D242" s="23"/>
      <c r="E242" s="24"/>
      <c r="F242" s="337"/>
      <c r="G242" s="337"/>
      <c r="H242" s="26"/>
      <c r="I242" s="27"/>
      <c r="J242" s="28"/>
      <c r="K242" s="24"/>
      <c r="L242" s="24"/>
      <c r="M242" s="23"/>
      <c r="N242" s="23"/>
      <c r="O242" s="23"/>
      <c r="P242" s="23"/>
      <c r="Q242" s="23"/>
      <c r="R242" s="23"/>
      <c r="S242" s="23"/>
      <c r="T242" s="23"/>
      <c r="U242" s="23"/>
      <c r="V242" s="23"/>
      <c r="W242" s="23"/>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3"/>
    </row>
    <row r="243" spans="1:53" ht="14.25" customHeight="1">
      <c r="A243" s="23"/>
      <c r="B243" s="23"/>
      <c r="C243" s="23"/>
      <c r="D243" s="23"/>
      <c r="E243" s="24"/>
      <c r="F243" s="337"/>
      <c r="G243" s="337"/>
      <c r="H243" s="26"/>
      <c r="I243" s="27"/>
      <c r="J243" s="28"/>
      <c r="K243" s="24"/>
      <c r="L243" s="24"/>
      <c r="M243" s="23"/>
      <c r="N243" s="23"/>
      <c r="O243" s="23"/>
      <c r="P243" s="23"/>
      <c r="Q243" s="23"/>
      <c r="R243" s="23"/>
      <c r="S243" s="23"/>
      <c r="T243" s="23"/>
      <c r="U243" s="23"/>
      <c r="V243" s="23"/>
      <c r="W243" s="23"/>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3"/>
    </row>
    <row r="244" spans="1:53" ht="14.25" customHeight="1">
      <c r="A244" s="23"/>
      <c r="B244" s="23"/>
      <c r="C244" s="23"/>
      <c r="D244" s="23"/>
      <c r="E244" s="24"/>
      <c r="F244" s="337"/>
      <c r="G244" s="337"/>
      <c r="H244" s="26"/>
      <c r="I244" s="27"/>
      <c r="J244" s="28"/>
      <c r="K244" s="24"/>
      <c r="L244" s="24"/>
      <c r="M244" s="23"/>
      <c r="N244" s="23"/>
      <c r="O244" s="23"/>
      <c r="P244" s="23"/>
      <c r="Q244" s="23"/>
      <c r="R244" s="23"/>
      <c r="S244" s="23"/>
      <c r="T244" s="23"/>
      <c r="U244" s="23"/>
      <c r="V244" s="23"/>
      <c r="W244" s="23"/>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3"/>
    </row>
    <row r="245" spans="1:53" ht="14.25" customHeight="1">
      <c r="A245" s="23"/>
      <c r="B245" s="23"/>
      <c r="C245" s="23"/>
      <c r="D245" s="23"/>
      <c r="E245" s="24"/>
      <c r="F245" s="337"/>
      <c r="G245" s="337"/>
      <c r="H245" s="26"/>
      <c r="I245" s="27"/>
      <c r="J245" s="28"/>
      <c r="K245" s="24"/>
      <c r="L245" s="24"/>
      <c r="M245" s="23"/>
      <c r="N245" s="23"/>
      <c r="O245" s="23"/>
      <c r="P245" s="23"/>
      <c r="Q245" s="23"/>
      <c r="R245" s="23"/>
      <c r="S245" s="23"/>
      <c r="T245" s="23"/>
      <c r="U245" s="23"/>
      <c r="V245" s="23"/>
      <c r="W245" s="23"/>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3"/>
    </row>
    <row r="246" spans="1:53" ht="14.25" customHeight="1">
      <c r="A246" s="23"/>
      <c r="B246" s="23"/>
      <c r="C246" s="23"/>
      <c r="D246" s="23"/>
      <c r="E246" s="24"/>
      <c r="F246" s="337"/>
      <c r="G246" s="337"/>
      <c r="H246" s="26"/>
      <c r="I246" s="27"/>
      <c r="J246" s="28"/>
      <c r="K246" s="24"/>
      <c r="L246" s="24"/>
      <c r="M246" s="23"/>
      <c r="N246" s="23"/>
      <c r="O246" s="23"/>
      <c r="P246" s="23"/>
      <c r="Q246" s="23"/>
      <c r="R246" s="23"/>
      <c r="S246" s="23"/>
      <c r="T246" s="23"/>
      <c r="U246" s="23"/>
      <c r="V246" s="23"/>
      <c r="W246" s="23"/>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3"/>
    </row>
    <row r="247" spans="1:53" ht="14.25" customHeight="1">
      <c r="A247" s="23"/>
      <c r="B247" s="23"/>
      <c r="C247" s="23"/>
      <c r="D247" s="23"/>
      <c r="E247" s="24"/>
      <c r="F247" s="337"/>
      <c r="G247" s="337"/>
      <c r="H247" s="26"/>
      <c r="I247" s="27"/>
      <c r="J247" s="28"/>
      <c r="K247" s="24"/>
      <c r="L247" s="24"/>
      <c r="M247" s="23"/>
      <c r="N247" s="23"/>
      <c r="O247" s="23"/>
      <c r="P247" s="23"/>
      <c r="Q247" s="23"/>
      <c r="R247" s="23"/>
      <c r="S247" s="23"/>
      <c r="T247" s="23"/>
      <c r="U247" s="23"/>
      <c r="V247" s="23"/>
      <c r="W247" s="23"/>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3"/>
    </row>
    <row r="248" spans="1:53" ht="14.25" customHeight="1">
      <c r="A248" s="23"/>
      <c r="B248" s="23"/>
      <c r="C248" s="23"/>
      <c r="D248" s="23"/>
      <c r="E248" s="24"/>
      <c r="F248" s="337"/>
      <c r="G248" s="337"/>
      <c r="H248" s="26"/>
      <c r="I248" s="27"/>
      <c r="J248" s="28"/>
      <c r="K248" s="24"/>
      <c r="L248" s="24"/>
      <c r="M248" s="23"/>
      <c r="N248" s="23"/>
      <c r="O248" s="23"/>
      <c r="P248" s="23"/>
      <c r="Q248" s="23"/>
      <c r="R248" s="23"/>
      <c r="S248" s="23"/>
      <c r="T248" s="23"/>
      <c r="U248" s="23"/>
      <c r="V248" s="23"/>
      <c r="W248" s="23"/>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3"/>
    </row>
    <row r="249" spans="1:53" ht="14.25" customHeight="1">
      <c r="A249" s="23"/>
      <c r="B249" s="23"/>
      <c r="C249" s="23"/>
      <c r="D249" s="23"/>
      <c r="E249" s="24"/>
      <c r="F249" s="337"/>
      <c r="G249" s="337"/>
      <c r="H249" s="26"/>
      <c r="I249" s="27"/>
      <c r="J249" s="28"/>
      <c r="K249" s="24"/>
      <c r="L249" s="24"/>
      <c r="M249" s="23"/>
      <c r="N249" s="23"/>
      <c r="O249" s="23"/>
      <c r="P249" s="23"/>
      <c r="Q249" s="23"/>
      <c r="R249" s="23"/>
      <c r="S249" s="23"/>
      <c r="T249" s="23"/>
      <c r="U249" s="23"/>
      <c r="V249" s="23"/>
      <c r="W249" s="23"/>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3"/>
    </row>
    <row r="250" spans="1:53" ht="14.25" customHeight="1">
      <c r="A250" s="23"/>
      <c r="B250" s="23"/>
      <c r="C250" s="23"/>
      <c r="D250" s="23"/>
      <c r="E250" s="24"/>
      <c r="F250" s="337"/>
      <c r="G250" s="337"/>
      <c r="H250" s="26"/>
      <c r="I250" s="27"/>
      <c r="J250" s="28"/>
      <c r="K250" s="24"/>
      <c r="L250" s="24"/>
      <c r="M250" s="23"/>
      <c r="N250" s="23"/>
      <c r="O250" s="23"/>
      <c r="P250" s="23"/>
      <c r="Q250" s="23"/>
      <c r="R250" s="23"/>
      <c r="S250" s="23"/>
      <c r="T250" s="23"/>
      <c r="U250" s="23"/>
      <c r="V250" s="23"/>
      <c r="W250" s="23"/>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3"/>
    </row>
    <row r="251" spans="1:53" ht="14.25" customHeight="1">
      <c r="A251" s="23"/>
      <c r="B251" s="23"/>
      <c r="C251" s="23"/>
      <c r="D251" s="23"/>
      <c r="E251" s="24"/>
      <c r="F251" s="337"/>
      <c r="G251" s="337"/>
      <c r="H251" s="26"/>
      <c r="I251" s="27"/>
      <c r="J251" s="28"/>
      <c r="K251" s="24"/>
      <c r="L251" s="24"/>
      <c r="M251" s="23"/>
      <c r="N251" s="23"/>
      <c r="O251" s="23"/>
      <c r="P251" s="23"/>
      <c r="Q251" s="23"/>
      <c r="R251" s="23"/>
      <c r="S251" s="23"/>
      <c r="T251" s="23"/>
      <c r="U251" s="23"/>
      <c r="V251" s="23"/>
      <c r="W251" s="23"/>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3"/>
    </row>
    <row r="252" spans="1:53" ht="14.25" customHeight="1">
      <c r="A252" s="23"/>
      <c r="B252" s="23"/>
      <c r="C252" s="23"/>
      <c r="D252" s="23"/>
      <c r="E252" s="24"/>
      <c r="F252" s="337"/>
      <c r="G252" s="337"/>
      <c r="H252" s="26"/>
      <c r="I252" s="27"/>
      <c r="J252" s="28"/>
      <c r="K252" s="24"/>
      <c r="L252" s="24"/>
      <c r="M252" s="23"/>
      <c r="N252" s="23"/>
      <c r="O252" s="23"/>
      <c r="P252" s="23"/>
      <c r="Q252" s="23"/>
      <c r="R252" s="23"/>
      <c r="S252" s="23"/>
      <c r="T252" s="23"/>
      <c r="U252" s="23"/>
      <c r="V252" s="23"/>
      <c r="W252" s="23"/>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3"/>
    </row>
    <row r="253" spans="1:53" ht="14.25" customHeight="1">
      <c r="A253" s="23"/>
      <c r="B253" s="23"/>
      <c r="C253" s="23"/>
      <c r="D253" s="23"/>
      <c r="E253" s="24"/>
      <c r="F253" s="337"/>
      <c r="G253" s="337"/>
      <c r="H253" s="26"/>
      <c r="I253" s="27"/>
      <c r="J253" s="28"/>
      <c r="K253" s="24"/>
      <c r="L253" s="24"/>
      <c r="M253" s="23"/>
      <c r="N253" s="23"/>
      <c r="O253" s="23"/>
      <c r="P253" s="23"/>
      <c r="Q253" s="23"/>
      <c r="R253" s="23"/>
      <c r="S253" s="23"/>
      <c r="T253" s="23"/>
      <c r="U253" s="23"/>
      <c r="V253" s="23"/>
      <c r="W253" s="23"/>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3"/>
    </row>
    <row r="254" spans="1:53" ht="14.25" customHeight="1">
      <c r="A254" s="23"/>
      <c r="B254" s="23"/>
      <c r="C254" s="23"/>
      <c r="D254" s="23"/>
      <c r="E254" s="24"/>
      <c r="F254" s="337"/>
      <c r="G254" s="337"/>
      <c r="H254" s="26"/>
      <c r="I254" s="27"/>
      <c r="J254" s="28"/>
      <c r="K254" s="24"/>
      <c r="L254" s="24"/>
      <c r="M254" s="23"/>
      <c r="N254" s="23"/>
      <c r="O254" s="23"/>
      <c r="P254" s="23"/>
      <c r="Q254" s="23"/>
      <c r="R254" s="23"/>
      <c r="S254" s="23"/>
      <c r="T254" s="23"/>
      <c r="U254" s="23"/>
      <c r="V254" s="23"/>
      <c r="W254" s="23"/>
      <c r="X254" s="24"/>
      <c r="Y254" s="24"/>
      <c r="Z254" s="24"/>
      <c r="AA254" s="24"/>
      <c r="AB254" s="24"/>
      <c r="AC254" s="24"/>
      <c r="AD254" s="24"/>
      <c r="AE254" s="24"/>
      <c r="AF254" s="24"/>
      <c r="AG254" s="24"/>
      <c r="AH254" s="24"/>
      <c r="AI254" s="24"/>
      <c r="AJ254" s="24"/>
      <c r="AK254" s="24"/>
      <c r="AL254" s="24"/>
      <c r="AM254" s="24"/>
      <c r="AN254" s="24"/>
      <c r="AO254" s="24"/>
      <c r="AP254" s="24"/>
      <c r="AQ254" s="24"/>
      <c r="AR254" s="24"/>
      <c r="AS254" s="24"/>
      <c r="AT254" s="24"/>
      <c r="AU254" s="24"/>
      <c r="AV254" s="24"/>
      <c r="AW254" s="24"/>
      <c r="AX254" s="24"/>
      <c r="AY254" s="24"/>
      <c r="AZ254" s="24"/>
      <c r="BA254" s="23"/>
    </row>
    <row r="255" spans="1:53" ht="14.25" customHeight="1">
      <c r="A255" s="23"/>
      <c r="B255" s="23"/>
      <c r="C255" s="23"/>
      <c r="D255" s="23"/>
      <c r="E255" s="24"/>
      <c r="F255" s="337"/>
      <c r="G255" s="337"/>
      <c r="H255" s="26"/>
      <c r="I255" s="27"/>
      <c r="J255" s="28"/>
      <c r="K255" s="24"/>
      <c r="L255" s="24"/>
      <c r="M255" s="23"/>
      <c r="N255" s="23"/>
      <c r="O255" s="23"/>
      <c r="P255" s="23"/>
      <c r="Q255" s="23"/>
      <c r="R255" s="23"/>
      <c r="S255" s="23"/>
      <c r="T255" s="23"/>
      <c r="U255" s="23"/>
      <c r="V255" s="23"/>
      <c r="W255" s="23"/>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3"/>
    </row>
    <row r="256" spans="1:53" ht="14.25" customHeight="1">
      <c r="A256" s="23"/>
      <c r="B256" s="23"/>
      <c r="C256" s="23"/>
      <c r="D256" s="23"/>
      <c r="E256" s="24"/>
      <c r="F256" s="337"/>
      <c r="G256" s="337"/>
      <c r="H256" s="26"/>
      <c r="I256" s="27"/>
      <c r="J256" s="28"/>
      <c r="K256" s="24"/>
      <c r="L256" s="24"/>
      <c r="M256" s="23"/>
      <c r="N256" s="23"/>
      <c r="O256" s="23"/>
      <c r="P256" s="23"/>
      <c r="Q256" s="23"/>
      <c r="R256" s="23"/>
      <c r="S256" s="23"/>
      <c r="T256" s="23"/>
      <c r="U256" s="23"/>
      <c r="V256" s="23"/>
      <c r="W256" s="23"/>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c r="AX256" s="24"/>
      <c r="AY256" s="24"/>
      <c r="AZ256" s="24"/>
      <c r="BA256" s="23"/>
    </row>
    <row r="257" spans="1:53" ht="14.25" customHeight="1">
      <c r="A257" s="23"/>
      <c r="B257" s="23"/>
      <c r="C257" s="23"/>
      <c r="D257" s="23"/>
      <c r="E257" s="24"/>
      <c r="F257" s="337"/>
      <c r="G257" s="337"/>
      <c r="H257" s="26"/>
      <c r="I257" s="27"/>
      <c r="J257" s="28"/>
      <c r="K257" s="24"/>
      <c r="L257" s="24"/>
      <c r="M257" s="23"/>
      <c r="N257" s="23"/>
      <c r="O257" s="23"/>
      <c r="P257" s="23"/>
      <c r="Q257" s="23"/>
      <c r="R257" s="23"/>
      <c r="S257" s="23"/>
      <c r="T257" s="23"/>
      <c r="U257" s="23"/>
      <c r="V257" s="23"/>
      <c r="W257" s="23"/>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3"/>
    </row>
    <row r="258" spans="1:53" ht="14.25" customHeight="1">
      <c r="A258" s="23"/>
      <c r="B258" s="23"/>
      <c r="C258" s="23"/>
      <c r="D258" s="23"/>
      <c r="E258" s="24"/>
      <c r="F258" s="337"/>
      <c r="G258" s="337"/>
      <c r="H258" s="26"/>
      <c r="I258" s="27"/>
      <c r="J258" s="28"/>
      <c r="K258" s="24"/>
      <c r="L258" s="24"/>
      <c r="M258" s="23"/>
      <c r="N258" s="23"/>
      <c r="O258" s="23"/>
      <c r="P258" s="23"/>
      <c r="Q258" s="23"/>
      <c r="R258" s="23"/>
      <c r="S258" s="23"/>
      <c r="T258" s="23"/>
      <c r="U258" s="23"/>
      <c r="V258" s="23"/>
      <c r="W258" s="23"/>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3"/>
    </row>
    <row r="259" spans="1:53" ht="14.25" customHeight="1">
      <c r="A259" s="23"/>
      <c r="B259" s="23"/>
      <c r="C259" s="23"/>
      <c r="D259" s="23"/>
      <c r="E259" s="24"/>
      <c r="F259" s="337"/>
      <c r="G259" s="337"/>
      <c r="H259" s="26"/>
      <c r="I259" s="27"/>
      <c r="J259" s="28"/>
      <c r="K259" s="24"/>
      <c r="L259" s="24"/>
      <c r="M259" s="23"/>
      <c r="N259" s="23"/>
      <c r="O259" s="23"/>
      <c r="P259" s="23"/>
      <c r="Q259" s="23"/>
      <c r="R259" s="23"/>
      <c r="S259" s="23"/>
      <c r="T259" s="23"/>
      <c r="U259" s="23"/>
      <c r="V259" s="23"/>
      <c r="W259" s="23"/>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3"/>
    </row>
    <row r="260" spans="1:53" ht="14.25" customHeight="1">
      <c r="A260" s="23"/>
      <c r="B260" s="23"/>
      <c r="C260" s="23"/>
      <c r="D260" s="23"/>
      <c r="E260" s="24"/>
      <c r="F260" s="337"/>
      <c r="G260" s="337"/>
      <c r="H260" s="26"/>
      <c r="I260" s="27"/>
      <c r="J260" s="28"/>
      <c r="K260" s="24"/>
      <c r="L260" s="24"/>
      <c r="M260" s="23"/>
      <c r="N260" s="23"/>
      <c r="O260" s="23"/>
      <c r="P260" s="23"/>
      <c r="Q260" s="23"/>
      <c r="R260" s="23"/>
      <c r="S260" s="23"/>
      <c r="T260" s="23"/>
      <c r="U260" s="23"/>
      <c r="V260" s="23"/>
      <c r="W260" s="23"/>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4"/>
      <c r="BA260" s="23"/>
    </row>
    <row r="261" spans="1:53" ht="14.25" customHeight="1">
      <c r="A261" s="23"/>
      <c r="B261" s="23"/>
      <c r="C261" s="23"/>
      <c r="D261" s="23"/>
      <c r="E261" s="24"/>
      <c r="F261" s="337"/>
      <c r="G261" s="337"/>
      <c r="H261" s="26"/>
      <c r="I261" s="27"/>
      <c r="J261" s="28"/>
      <c r="K261" s="24"/>
      <c r="L261" s="24"/>
      <c r="M261" s="23"/>
      <c r="N261" s="23"/>
      <c r="O261" s="23"/>
      <c r="P261" s="23"/>
      <c r="Q261" s="23"/>
      <c r="R261" s="23"/>
      <c r="S261" s="23"/>
      <c r="T261" s="23"/>
      <c r="U261" s="23"/>
      <c r="V261" s="23"/>
      <c r="W261" s="23"/>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c r="AX261" s="24"/>
      <c r="AY261" s="24"/>
      <c r="AZ261" s="24"/>
      <c r="BA261" s="23"/>
    </row>
    <row r="262" spans="1:53" ht="14.25" customHeight="1">
      <c r="A262" s="23"/>
      <c r="B262" s="23"/>
      <c r="C262" s="23"/>
      <c r="D262" s="23"/>
      <c r="E262" s="24"/>
      <c r="F262" s="337"/>
      <c r="G262" s="337"/>
      <c r="H262" s="26"/>
      <c r="I262" s="27"/>
      <c r="J262" s="28"/>
      <c r="K262" s="24"/>
      <c r="L262" s="24"/>
      <c r="M262" s="23"/>
      <c r="N262" s="23"/>
      <c r="O262" s="23"/>
      <c r="P262" s="23"/>
      <c r="Q262" s="23"/>
      <c r="R262" s="23"/>
      <c r="S262" s="23"/>
      <c r="T262" s="23"/>
      <c r="U262" s="23"/>
      <c r="V262" s="23"/>
      <c r="W262" s="23"/>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23"/>
    </row>
    <row r="263" spans="1:53" ht="14.25" customHeight="1">
      <c r="A263" s="23"/>
      <c r="B263" s="23"/>
      <c r="C263" s="23"/>
      <c r="D263" s="23"/>
      <c r="E263" s="24"/>
      <c r="F263" s="337"/>
      <c r="G263" s="337"/>
      <c r="H263" s="26"/>
      <c r="I263" s="27"/>
      <c r="J263" s="28"/>
      <c r="K263" s="24"/>
      <c r="L263" s="24"/>
      <c r="M263" s="23"/>
      <c r="N263" s="23"/>
      <c r="O263" s="23"/>
      <c r="P263" s="23"/>
      <c r="Q263" s="23"/>
      <c r="R263" s="23"/>
      <c r="S263" s="23"/>
      <c r="T263" s="23"/>
      <c r="U263" s="23"/>
      <c r="V263" s="23"/>
      <c r="W263" s="23"/>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3"/>
    </row>
    <row r="264" spans="1:53" ht="14.25" customHeight="1">
      <c r="A264" s="23"/>
      <c r="B264" s="23"/>
      <c r="C264" s="23"/>
      <c r="D264" s="23"/>
      <c r="E264" s="24"/>
      <c r="F264" s="337"/>
      <c r="G264" s="337"/>
      <c r="H264" s="26"/>
      <c r="I264" s="27"/>
      <c r="J264" s="28"/>
      <c r="K264" s="24"/>
      <c r="L264" s="24"/>
      <c r="M264" s="23"/>
      <c r="N264" s="23"/>
      <c r="O264" s="23"/>
      <c r="P264" s="23"/>
      <c r="Q264" s="23"/>
      <c r="R264" s="23"/>
      <c r="S264" s="23"/>
      <c r="T264" s="23"/>
      <c r="U264" s="23"/>
      <c r="V264" s="23"/>
      <c r="W264" s="23"/>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c r="AX264" s="24"/>
      <c r="AY264" s="24"/>
      <c r="AZ264" s="24"/>
      <c r="BA264" s="23"/>
    </row>
    <row r="265" spans="1:53" ht="14.25" customHeight="1">
      <c r="A265" s="23"/>
      <c r="B265" s="23"/>
      <c r="C265" s="23"/>
      <c r="D265" s="23"/>
      <c r="E265" s="24"/>
      <c r="F265" s="337"/>
      <c r="G265" s="337"/>
      <c r="H265" s="26"/>
      <c r="I265" s="27"/>
      <c r="J265" s="28"/>
      <c r="K265" s="24"/>
      <c r="L265" s="24"/>
      <c r="M265" s="23"/>
      <c r="N265" s="23"/>
      <c r="O265" s="23"/>
      <c r="P265" s="23"/>
      <c r="Q265" s="23"/>
      <c r="R265" s="23"/>
      <c r="S265" s="23"/>
      <c r="T265" s="23"/>
      <c r="U265" s="23"/>
      <c r="V265" s="23"/>
      <c r="W265" s="23"/>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3"/>
    </row>
    <row r="266" spans="1:53" ht="14.25" customHeight="1">
      <c r="A266" s="23"/>
      <c r="B266" s="23"/>
      <c r="C266" s="23"/>
      <c r="D266" s="23"/>
      <c r="E266" s="24"/>
      <c r="F266" s="337"/>
      <c r="G266" s="337"/>
      <c r="H266" s="26"/>
      <c r="I266" s="27"/>
      <c r="J266" s="28"/>
      <c r="K266" s="24"/>
      <c r="L266" s="24"/>
      <c r="M266" s="23"/>
      <c r="N266" s="23"/>
      <c r="O266" s="23"/>
      <c r="P266" s="23"/>
      <c r="Q266" s="23"/>
      <c r="R266" s="23"/>
      <c r="S266" s="23"/>
      <c r="T266" s="23"/>
      <c r="U266" s="23"/>
      <c r="V266" s="23"/>
      <c r="W266" s="23"/>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3"/>
    </row>
    <row r="267" spans="1:53" ht="14.25" customHeight="1">
      <c r="A267" s="23"/>
      <c r="B267" s="23"/>
      <c r="C267" s="23"/>
      <c r="D267" s="23"/>
      <c r="E267" s="24"/>
      <c r="F267" s="337"/>
      <c r="G267" s="337"/>
      <c r="H267" s="26"/>
      <c r="I267" s="27"/>
      <c r="J267" s="28"/>
      <c r="K267" s="24"/>
      <c r="L267" s="24"/>
      <c r="M267" s="23"/>
      <c r="N267" s="23"/>
      <c r="O267" s="23"/>
      <c r="P267" s="23"/>
      <c r="Q267" s="23"/>
      <c r="R267" s="23"/>
      <c r="S267" s="23"/>
      <c r="T267" s="23"/>
      <c r="U267" s="23"/>
      <c r="V267" s="23"/>
      <c r="W267" s="23"/>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c r="AX267" s="24"/>
      <c r="AY267" s="24"/>
      <c r="AZ267" s="24"/>
      <c r="BA267" s="23"/>
    </row>
    <row r="268" spans="1:53" ht="14.25" customHeight="1">
      <c r="A268" s="23"/>
      <c r="B268" s="23"/>
      <c r="C268" s="23"/>
      <c r="D268" s="23"/>
      <c r="E268" s="24"/>
      <c r="F268" s="337"/>
      <c r="G268" s="337"/>
      <c r="H268" s="26"/>
      <c r="I268" s="27"/>
      <c r="J268" s="28"/>
      <c r="K268" s="24"/>
      <c r="L268" s="24"/>
      <c r="M268" s="23"/>
      <c r="N268" s="23"/>
      <c r="O268" s="23"/>
      <c r="P268" s="23"/>
      <c r="Q268" s="23"/>
      <c r="R268" s="23"/>
      <c r="S268" s="23"/>
      <c r="T268" s="23"/>
      <c r="U268" s="23"/>
      <c r="V268" s="23"/>
      <c r="W268" s="23"/>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3"/>
    </row>
    <row r="269" spans="1:53" ht="14.25" customHeight="1">
      <c r="A269" s="23"/>
      <c r="B269" s="23"/>
      <c r="C269" s="23"/>
      <c r="D269" s="23"/>
      <c r="E269" s="24"/>
      <c r="F269" s="337"/>
      <c r="G269" s="337"/>
      <c r="H269" s="26"/>
      <c r="I269" s="27"/>
      <c r="J269" s="28"/>
      <c r="K269" s="24"/>
      <c r="L269" s="24"/>
      <c r="M269" s="23"/>
      <c r="N269" s="23"/>
      <c r="O269" s="23"/>
      <c r="P269" s="23"/>
      <c r="Q269" s="23"/>
      <c r="R269" s="23"/>
      <c r="S269" s="23"/>
      <c r="T269" s="23"/>
      <c r="U269" s="23"/>
      <c r="V269" s="23"/>
      <c r="W269" s="23"/>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c r="AX269" s="24"/>
      <c r="AY269" s="24"/>
      <c r="AZ269" s="24"/>
      <c r="BA269" s="23"/>
    </row>
    <row r="270" spans="1:53" ht="14.25" customHeight="1">
      <c r="A270" s="23"/>
      <c r="B270" s="23"/>
      <c r="C270" s="23"/>
      <c r="D270" s="23"/>
      <c r="E270" s="24"/>
      <c r="F270" s="337"/>
      <c r="G270" s="337"/>
      <c r="H270" s="26"/>
      <c r="I270" s="27"/>
      <c r="J270" s="28"/>
      <c r="K270" s="24"/>
      <c r="L270" s="24"/>
      <c r="M270" s="23"/>
      <c r="N270" s="23"/>
      <c r="O270" s="23"/>
      <c r="P270" s="23"/>
      <c r="Q270" s="23"/>
      <c r="R270" s="23"/>
      <c r="S270" s="23"/>
      <c r="T270" s="23"/>
      <c r="U270" s="23"/>
      <c r="V270" s="23"/>
      <c r="W270" s="23"/>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c r="AX270" s="24"/>
      <c r="AY270" s="24"/>
      <c r="AZ270" s="24"/>
      <c r="BA270" s="23"/>
    </row>
    <row r="271" spans="1:53" ht="14.25" customHeight="1">
      <c r="A271" s="23"/>
      <c r="B271" s="23"/>
      <c r="C271" s="23"/>
      <c r="D271" s="23"/>
      <c r="E271" s="24"/>
      <c r="F271" s="337"/>
      <c r="G271" s="337"/>
      <c r="H271" s="26"/>
      <c r="I271" s="27"/>
      <c r="J271" s="28"/>
      <c r="K271" s="24"/>
      <c r="L271" s="24"/>
      <c r="M271" s="23"/>
      <c r="N271" s="23"/>
      <c r="O271" s="23"/>
      <c r="P271" s="23"/>
      <c r="Q271" s="23"/>
      <c r="R271" s="23"/>
      <c r="S271" s="23"/>
      <c r="T271" s="23"/>
      <c r="U271" s="23"/>
      <c r="V271" s="23"/>
      <c r="W271" s="23"/>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c r="BA271" s="23"/>
    </row>
    <row r="272" spans="1:53" ht="14.25" customHeight="1">
      <c r="A272" s="23"/>
      <c r="B272" s="23"/>
      <c r="C272" s="23"/>
      <c r="D272" s="23"/>
      <c r="E272" s="24"/>
      <c r="F272" s="337"/>
      <c r="G272" s="337"/>
      <c r="H272" s="26"/>
      <c r="I272" s="27"/>
      <c r="J272" s="28"/>
      <c r="K272" s="24"/>
      <c r="L272" s="24"/>
      <c r="M272" s="23"/>
      <c r="N272" s="23"/>
      <c r="O272" s="23"/>
      <c r="P272" s="23"/>
      <c r="Q272" s="23"/>
      <c r="R272" s="23"/>
      <c r="S272" s="23"/>
      <c r="T272" s="23"/>
      <c r="U272" s="23"/>
      <c r="V272" s="23"/>
      <c r="W272" s="23"/>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c r="AX272" s="24"/>
      <c r="AY272" s="24"/>
      <c r="AZ272" s="24"/>
      <c r="BA272" s="23"/>
    </row>
    <row r="273" spans="1:53" ht="14.25" customHeight="1">
      <c r="A273" s="23"/>
      <c r="B273" s="23"/>
      <c r="C273" s="23"/>
      <c r="D273" s="23"/>
      <c r="E273" s="24"/>
      <c r="F273" s="337"/>
      <c r="G273" s="337"/>
      <c r="H273" s="26"/>
      <c r="I273" s="27"/>
      <c r="J273" s="28"/>
      <c r="K273" s="24"/>
      <c r="L273" s="24"/>
      <c r="M273" s="23"/>
      <c r="N273" s="23"/>
      <c r="O273" s="23"/>
      <c r="P273" s="23"/>
      <c r="Q273" s="23"/>
      <c r="R273" s="23"/>
      <c r="S273" s="23"/>
      <c r="T273" s="23"/>
      <c r="U273" s="23"/>
      <c r="V273" s="23"/>
      <c r="W273" s="23"/>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c r="AX273" s="24"/>
      <c r="AY273" s="24"/>
      <c r="AZ273" s="24"/>
      <c r="BA273" s="23"/>
    </row>
    <row r="274" spans="1:53" ht="14.25" customHeight="1">
      <c r="A274" s="23"/>
      <c r="B274" s="23"/>
      <c r="C274" s="23"/>
      <c r="D274" s="23"/>
      <c r="E274" s="24"/>
      <c r="F274" s="337"/>
      <c r="G274" s="337"/>
      <c r="H274" s="26"/>
      <c r="I274" s="27"/>
      <c r="J274" s="28"/>
      <c r="K274" s="24"/>
      <c r="L274" s="24"/>
      <c r="M274" s="23"/>
      <c r="N274" s="23"/>
      <c r="O274" s="23"/>
      <c r="P274" s="23"/>
      <c r="Q274" s="23"/>
      <c r="R274" s="23"/>
      <c r="S274" s="23"/>
      <c r="T274" s="23"/>
      <c r="U274" s="23"/>
      <c r="V274" s="23"/>
      <c r="W274" s="23"/>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3"/>
    </row>
    <row r="275" spans="1:53" ht="14.25" customHeight="1">
      <c r="A275" s="23"/>
      <c r="B275" s="23"/>
      <c r="C275" s="23"/>
      <c r="D275" s="23"/>
      <c r="E275" s="24"/>
      <c r="F275" s="337"/>
      <c r="G275" s="337"/>
      <c r="H275" s="26"/>
      <c r="I275" s="27"/>
      <c r="J275" s="28"/>
      <c r="K275" s="24"/>
      <c r="L275" s="24"/>
      <c r="M275" s="23"/>
      <c r="N275" s="23"/>
      <c r="O275" s="23"/>
      <c r="P275" s="23"/>
      <c r="Q275" s="23"/>
      <c r="R275" s="23"/>
      <c r="S275" s="23"/>
      <c r="T275" s="23"/>
      <c r="U275" s="23"/>
      <c r="V275" s="23"/>
      <c r="W275" s="23"/>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3"/>
    </row>
    <row r="276" spans="1:53" ht="14.25" customHeight="1">
      <c r="A276" s="23"/>
      <c r="B276" s="23"/>
      <c r="C276" s="23"/>
      <c r="D276" s="23"/>
      <c r="E276" s="24"/>
      <c r="F276" s="337"/>
      <c r="G276" s="337"/>
      <c r="H276" s="26"/>
      <c r="I276" s="27"/>
      <c r="J276" s="28"/>
      <c r="K276" s="24"/>
      <c r="L276" s="24"/>
      <c r="M276" s="23"/>
      <c r="N276" s="23"/>
      <c r="O276" s="23"/>
      <c r="P276" s="23"/>
      <c r="Q276" s="23"/>
      <c r="R276" s="23"/>
      <c r="S276" s="23"/>
      <c r="T276" s="23"/>
      <c r="U276" s="23"/>
      <c r="V276" s="23"/>
      <c r="W276" s="23"/>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3"/>
    </row>
    <row r="277" spans="1:53" ht="14.25" customHeight="1">
      <c r="A277" s="23"/>
      <c r="B277" s="23"/>
      <c r="C277" s="23"/>
      <c r="D277" s="23"/>
      <c r="E277" s="24"/>
      <c r="F277" s="337"/>
      <c r="G277" s="337"/>
      <c r="H277" s="26"/>
      <c r="I277" s="27"/>
      <c r="J277" s="28"/>
      <c r="K277" s="24"/>
      <c r="L277" s="24"/>
      <c r="M277" s="23"/>
      <c r="N277" s="23"/>
      <c r="O277" s="23"/>
      <c r="P277" s="23"/>
      <c r="Q277" s="23"/>
      <c r="R277" s="23"/>
      <c r="S277" s="23"/>
      <c r="T277" s="23"/>
      <c r="U277" s="23"/>
      <c r="V277" s="23"/>
      <c r="W277" s="23"/>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3"/>
    </row>
    <row r="278" spans="1:53" ht="14.25" customHeight="1">
      <c r="A278" s="23"/>
      <c r="B278" s="23"/>
      <c r="C278" s="23"/>
      <c r="D278" s="23"/>
      <c r="E278" s="24"/>
      <c r="F278" s="337"/>
      <c r="G278" s="337"/>
      <c r="H278" s="26"/>
      <c r="I278" s="27"/>
      <c r="J278" s="28"/>
      <c r="K278" s="24"/>
      <c r="L278" s="24"/>
      <c r="M278" s="23"/>
      <c r="N278" s="23"/>
      <c r="O278" s="23"/>
      <c r="P278" s="23"/>
      <c r="Q278" s="23"/>
      <c r="R278" s="23"/>
      <c r="S278" s="23"/>
      <c r="T278" s="23"/>
      <c r="U278" s="23"/>
      <c r="V278" s="23"/>
      <c r="W278" s="23"/>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3"/>
    </row>
    <row r="279" spans="1:53" ht="14.25" customHeight="1">
      <c r="A279" s="23"/>
      <c r="B279" s="23"/>
      <c r="C279" s="23"/>
      <c r="D279" s="23"/>
      <c r="E279" s="24"/>
      <c r="F279" s="337"/>
      <c r="G279" s="337"/>
      <c r="H279" s="26"/>
      <c r="I279" s="27"/>
      <c r="J279" s="28"/>
      <c r="K279" s="24"/>
      <c r="L279" s="24"/>
      <c r="M279" s="23"/>
      <c r="N279" s="23"/>
      <c r="O279" s="23"/>
      <c r="P279" s="23"/>
      <c r="Q279" s="23"/>
      <c r="R279" s="23"/>
      <c r="S279" s="23"/>
      <c r="T279" s="23"/>
      <c r="U279" s="23"/>
      <c r="V279" s="23"/>
      <c r="W279" s="23"/>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3"/>
    </row>
    <row r="280" spans="1:53" ht="14.25" customHeight="1">
      <c r="A280" s="23"/>
      <c r="B280" s="23"/>
      <c r="C280" s="23"/>
      <c r="D280" s="23"/>
      <c r="E280" s="24"/>
      <c r="F280" s="337"/>
      <c r="G280" s="337"/>
      <c r="H280" s="26"/>
      <c r="I280" s="27"/>
      <c r="J280" s="28"/>
      <c r="K280" s="24"/>
      <c r="L280" s="24"/>
      <c r="M280" s="23"/>
      <c r="N280" s="23"/>
      <c r="O280" s="23"/>
      <c r="P280" s="23"/>
      <c r="Q280" s="23"/>
      <c r="R280" s="23"/>
      <c r="S280" s="23"/>
      <c r="T280" s="23"/>
      <c r="U280" s="23"/>
      <c r="V280" s="23"/>
      <c r="W280" s="23"/>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3"/>
    </row>
    <row r="281" spans="1:53" ht="14.25" customHeight="1">
      <c r="A281" s="23"/>
      <c r="B281" s="23"/>
      <c r="C281" s="23"/>
      <c r="D281" s="23"/>
      <c r="E281" s="24"/>
      <c r="F281" s="337"/>
      <c r="G281" s="337"/>
      <c r="H281" s="26"/>
      <c r="I281" s="27"/>
      <c r="J281" s="28"/>
      <c r="K281" s="24"/>
      <c r="L281" s="24"/>
      <c r="M281" s="23"/>
      <c r="N281" s="23"/>
      <c r="O281" s="23"/>
      <c r="P281" s="23"/>
      <c r="Q281" s="23"/>
      <c r="R281" s="23"/>
      <c r="S281" s="23"/>
      <c r="T281" s="23"/>
      <c r="U281" s="23"/>
      <c r="V281" s="23"/>
      <c r="W281" s="23"/>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3"/>
    </row>
    <row r="282" spans="1:53" ht="14.25" customHeight="1">
      <c r="A282" s="23"/>
      <c r="B282" s="23"/>
      <c r="C282" s="23"/>
      <c r="D282" s="23"/>
      <c r="E282" s="24"/>
      <c r="F282" s="337"/>
      <c r="G282" s="337"/>
      <c r="H282" s="26"/>
      <c r="I282" s="27"/>
      <c r="J282" s="28"/>
      <c r="K282" s="24"/>
      <c r="L282" s="24"/>
      <c r="M282" s="23"/>
      <c r="N282" s="23"/>
      <c r="O282" s="23"/>
      <c r="P282" s="23"/>
      <c r="Q282" s="23"/>
      <c r="R282" s="23"/>
      <c r="S282" s="23"/>
      <c r="T282" s="23"/>
      <c r="U282" s="23"/>
      <c r="V282" s="23"/>
      <c r="W282" s="23"/>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3"/>
    </row>
    <row r="283" spans="1:53" ht="14.25" customHeight="1">
      <c r="A283" s="23"/>
      <c r="B283" s="23"/>
      <c r="C283" s="23"/>
      <c r="D283" s="23"/>
      <c r="E283" s="24"/>
      <c r="F283" s="337"/>
      <c r="G283" s="337"/>
      <c r="H283" s="26"/>
      <c r="I283" s="27"/>
      <c r="J283" s="28"/>
      <c r="K283" s="24"/>
      <c r="L283" s="24"/>
      <c r="M283" s="23"/>
      <c r="N283" s="23"/>
      <c r="O283" s="23"/>
      <c r="P283" s="23"/>
      <c r="Q283" s="23"/>
      <c r="R283" s="23"/>
      <c r="S283" s="23"/>
      <c r="T283" s="23"/>
      <c r="U283" s="23"/>
      <c r="V283" s="23"/>
      <c r="W283" s="23"/>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3"/>
    </row>
    <row r="284" spans="1:53" ht="14.25" customHeight="1">
      <c r="A284" s="23"/>
      <c r="B284" s="23"/>
      <c r="C284" s="23"/>
      <c r="D284" s="23"/>
      <c r="E284" s="24"/>
      <c r="F284" s="337"/>
      <c r="G284" s="337"/>
      <c r="H284" s="26"/>
      <c r="I284" s="27"/>
      <c r="J284" s="28"/>
      <c r="K284" s="24"/>
      <c r="L284" s="24"/>
      <c r="M284" s="23"/>
      <c r="N284" s="23"/>
      <c r="O284" s="23"/>
      <c r="P284" s="23"/>
      <c r="Q284" s="23"/>
      <c r="R284" s="23"/>
      <c r="S284" s="23"/>
      <c r="T284" s="23"/>
      <c r="U284" s="23"/>
      <c r="V284" s="23"/>
      <c r="W284" s="23"/>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3"/>
    </row>
    <row r="285" spans="1:53" ht="14.25" customHeight="1">
      <c r="A285" s="23"/>
      <c r="B285" s="23"/>
      <c r="C285" s="23"/>
      <c r="D285" s="23"/>
      <c r="E285" s="24"/>
      <c r="F285" s="337"/>
      <c r="G285" s="337"/>
      <c r="H285" s="26"/>
      <c r="I285" s="27"/>
      <c r="J285" s="28"/>
      <c r="K285" s="24"/>
      <c r="L285" s="24"/>
      <c r="M285" s="23"/>
      <c r="N285" s="23"/>
      <c r="O285" s="23"/>
      <c r="P285" s="23"/>
      <c r="Q285" s="23"/>
      <c r="R285" s="23"/>
      <c r="S285" s="23"/>
      <c r="T285" s="23"/>
      <c r="U285" s="23"/>
      <c r="V285" s="23"/>
      <c r="W285" s="23"/>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3"/>
    </row>
    <row r="286" spans="1:53" ht="14.25" customHeight="1">
      <c r="A286" s="23"/>
      <c r="B286" s="23"/>
      <c r="C286" s="23"/>
      <c r="D286" s="23"/>
      <c r="E286" s="24"/>
      <c r="F286" s="337"/>
      <c r="G286" s="337"/>
      <c r="H286" s="26"/>
      <c r="I286" s="27"/>
      <c r="J286" s="28"/>
      <c r="K286" s="24"/>
      <c r="L286" s="24"/>
      <c r="M286" s="23"/>
      <c r="N286" s="23"/>
      <c r="O286" s="23"/>
      <c r="P286" s="23"/>
      <c r="Q286" s="23"/>
      <c r="R286" s="23"/>
      <c r="S286" s="23"/>
      <c r="T286" s="23"/>
      <c r="U286" s="23"/>
      <c r="V286" s="23"/>
      <c r="W286" s="23"/>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3"/>
    </row>
    <row r="287" spans="1:53" ht="14.25" customHeight="1">
      <c r="A287" s="23"/>
      <c r="B287" s="23"/>
      <c r="C287" s="23"/>
      <c r="D287" s="23"/>
      <c r="E287" s="24"/>
      <c r="F287" s="337"/>
      <c r="G287" s="337"/>
      <c r="H287" s="26"/>
      <c r="I287" s="27"/>
      <c r="J287" s="28"/>
      <c r="K287" s="24"/>
      <c r="L287" s="24"/>
      <c r="M287" s="23"/>
      <c r="N287" s="23"/>
      <c r="O287" s="23"/>
      <c r="P287" s="23"/>
      <c r="Q287" s="23"/>
      <c r="R287" s="23"/>
      <c r="S287" s="23"/>
      <c r="T287" s="23"/>
      <c r="U287" s="23"/>
      <c r="V287" s="23"/>
      <c r="W287" s="23"/>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3"/>
    </row>
    <row r="288" spans="1:53" ht="14.25" customHeight="1">
      <c r="A288" s="23"/>
      <c r="B288" s="23"/>
      <c r="C288" s="23"/>
      <c r="D288" s="23"/>
      <c r="E288" s="24"/>
      <c r="F288" s="337"/>
      <c r="G288" s="337"/>
      <c r="H288" s="26"/>
      <c r="I288" s="27"/>
      <c r="J288" s="28"/>
      <c r="K288" s="24"/>
      <c r="L288" s="24"/>
      <c r="M288" s="23"/>
      <c r="N288" s="23"/>
      <c r="O288" s="23"/>
      <c r="P288" s="23"/>
      <c r="Q288" s="23"/>
      <c r="R288" s="23"/>
      <c r="S288" s="23"/>
      <c r="T288" s="23"/>
      <c r="U288" s="23"/>
      <c r="V288" s="23"/>
      <c r="W288" s="23"/>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3"/>
    </row>
    <row r="289" spans="1:53" ht="14.25" customHeight="1">
      <c r="A289" s="23"/>
      <c r="B289" s="23"/>
      <c r="C289" s="23"/>
      <c r="D289" s="23"/>
      <c r="E289" s="24"/>
      <c r="F289" s="337"/>
      <c r="G289" s="337"/>
      <c r="H289" s="26"/>
      <c r="I289" s="27"/>
      <c r="J289" s="28"/>
      <c r="K289" s="24"/>
      <c r="L289" s="24"/>
      <c r="M289" s="23"/>
      <c r="N289" s="23"/>
      <c r="O289" s="23"/>
      <c r="P289" s="23"/>
      <c r="Q289" s="23"/>
      <c r="R289" s="23"/>
      <c r="S289" s="23"/>
      <c r="T289" s="23"/>
      <c r="U289" s="23"/>
      <c r="V289" s="23"/>
      <c r="W289" s="23"/>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3"/>
    </row>
    <row r="290" spans="1:53" ht="14.25" customHeight="1">
      <c r="A290" s="23"/>
      <c r="B290" s="23"/>
      <c r="C290" s="23"/>
      <c r="D290" s="23"/>
      <c r="E290" s="24"/>
      <c r="F290" s="337"/>
      <c r="G290" s="337"/>
      <c r="H290" s="26"/>
      <c r="I290" s="27"/>
      <c r="J290" s="28"/>
      <c r="K290" s="24"/>
      <c r="L290" s="24"/>
      <c r="M290" s="23"/>
      <c r="N290" s="23"/>
      <c r="O290" s="23"/>
      <c r="P290" s="23"/>
      <c r="Q290" s="23"/>
      <c r="R290" s="23"/>
      <c r="S290" s="23"/>
      <c r="T290" s="23"/>
      <c r="U290" s="23"/>
      <c r="V290" s="23"/>
      <c r="W290" s="23"/>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3"/>
    </row>
    <row r="291" spans="1:53" ht="14.25" customHeight="1">
      <c r="A291" s="23"/>
      <c r="B291" s="23"/>
      <c r="C291" s="23"/>
      <c r="D291" s="23"/>
      <c r="E291" s="24"/>
      <c r="F291" s="337"/>
      <c r="G291" s="337"/>
      <c r="H291" s="26"/>
      <c r="I291" s="27"/>
      <c r="J291" s="28"/>
      <c r="K291" s="24"/>
      <c r="L291" s="24"/>
      <c r="M291" s="23"/>
      <c r="N291" s="23"/>
      <c r="O291" s="23"/>
      <c r="P291" s="23"/>
      <c r="Q291" s="23"/>
      <c r="R291" s="23"/>
      <c r="S291" s="23"/>
      <c r="T291" s="23"/>
      <c r="U291" s="23"/>
      <c r="V291" s="23"/>
      <c r="W291" s="23"/>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3"/>
    </row>
    <row r="292" spans="1:53" ht="14.25" customHeight="1">
      <c r="A292" s="23"/>
      <c r="B292" s="23"/>
      <c r="C292" s="23"/>
      <c r="D292" s="23"/>
      <c r="E292" s="24"/>
      <c r="F292" s="337"/>
      <c r="G292" s="337"/>
      <c r="H292" s="26"/>
      <c r="I292" s="27"/>
      <c r="J292" s="28"/>
      <c r="K292" s="24"/>
      <c r="L292" s="24"/>
      <c r="M292" s="23"/>
      <c r="N292" s="23"/>
      <c r="O292" s="23"/>
      <c r="P292" s="23"/>
      <c r="Q292" s="23"/>
      <c r="R292" s="23"/>
      <c r="S292" s="23"/>
      <c r="T292" s="23"/>
      <c r="U292" s="23"/>
      <c r="V292" s="23"/>
      <c r="W292" s="23"/>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3"/>
    </row>
    <row r="293" spans="1:53" ht="14.25" customHeight="1">
      <c r="A293" s="23"/>
      <c r="B293" s="23"/>
      <c r="C293" s="23"/>
      <c r="D293" s="23"/>
      <c r="E293" s="24"/>
      <c r="F293" s="337"/>
      <c r="G293" s="337"/>
      <c r="H293" s="26"/>
      <c r="I293" s="27"/>
      <c r="J293" s="28"/>
      <c r="K293" s="24"/>
      <c r="L293" s="24"/>
      <c r="M293" s="23"/>
      <c r="N293" s="23"/>
      <c r="O293" s="23"/>
      <c r="P293" s="23"/>
      <c r="Q293" s="23"/>
      <c r="R293" s="23"/>
      <c r="S293" s="23"/>
      <c r="T293" s="23"/>
      <c r="U293" s="23"/>
      <c r="V293" s="23"/>
      <c r="W293" s="23"/>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3"/>
    </row>
    <row r="294" spans="1:53" ht="14.25" customHeight="1">
      <c r="A294" s="23"/>
      <c r="B294" s="23"/>
      <c r="C294" s="23"/>
      <c r="D294" s="23"/>
      <c r="E294" s="24"/>
      <c r="F294" s="337"/>
      <c r="G294" s="337"/>
      <c r="H294" s="26"/>
      <c r="I294" s="27"/>
      <c r="J294" s="28"/>
      <c r="K294" s="24"/>
      <c r="L294" s="24"/>
      <c r="M294" s="23"/>
      <c r="N294" s="23"/>
      <c r="O294" s="23"/>
      <c r="P294" s="23"/>
      <c r="Q294" s="23"/>
      <c r="R294" s="23"/>
      <c r="S294" s="23"/>
      <c r="T294" s="23"/>
      <c r="U294" s="23"/>
      <c r="V294" s="23"/>
      <c r="W294" s="23"/>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3"/>
    </row>
    <row r="295" spans="1:53" ht="14.25" customHeight="1">
      <c r="A295" s="23"/>
      <c r="B295" s="23"/>
      <c r="C295" s="23"/>
      <c r="D295" s="23"/>
      <c r="E295" s="24"/>
      <c r="F295" s="337"/>
      <c r="G295" s="337"/>
      <c r="H295" s="26"/>
      <c r="I295" s="27"/>
      <c r="J295" s="28"/>
      <c r="K295" s="24"/>
      <c r="L295" s="24"/>
      <c r="M295" s="23"/>
      <c r="N295" s="23"/>
      <c r="O295" s="23"/>
      <c r="P295" s="23"/>
      <c r="Q295" s="23"/>
      <c r="R295" s="23"/>
      <c r="S295" s="23"/>
      <c r="T295" s="23"/>
      <c r="U295" s="23"/>
      <c r="V295" s="23"/>
      <c r="W295" s="23"/>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3"/>
    </row>
    <row r="296" spans="1:53" ht="14.25" customHeight="1">
      <c r="A296" s="23"/>
      <c r="B296" s="23"/>
      <c r="C296" s="23"/>
      <c r="D296" s="23"/>
      <c r="E296" s="24"/>
      <c r="F296" s="337"/>
      <c r="G296" s="337"/>
      <c r="H296" s="26"/>
      <c r="I296" s="27"/>
      <c r="J296" s="28"/>
      <c r="K296" s="24"/>
      <c r="L296" s="24"/>
      <c r="M296" s="23"/>
      <c r="N296" s="23"/>
      <c r="O296" s="23"/>
      <c r="P296" s="23"/>
      <c r="Q296" s="23"/>
      <c r="R296" s="23"/>
      <c r="S296" s="23"/>
      <c r="T296" s="23"/>
      <c r="U296" s="23"/>
      <c r="V296" s="23"/>
      <c r="W296" s="23"/>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3"/>
    </row>
    <row r="297" spans="1:53" ht="14.25" customHeight="1">
      <c r="A297" s="23"/>
      <c r="B297" s="23"/>
      <c r="C297" s="23"/>
      <c r="D297" s="23"/>
      <c r="E297" s="24"/>
      <c r="F297" s="337"/>
      <c r="G297" s="337"/>
      <c r="H297" s="26"/>
      <c r="I297" s="27"/>
      <c r="J297" s="28"/>
      <c r="K297" s="24"/>
      <c r="L297" s="24"/>
      <c r="M297" s="23"/>
      <c r="N297" s="23"/>
      <c r="O297" s="23"/>
      <c r="P297" s="23"/>
      <c r="Q297" s="23"/>
      <c r="R297" s="23"/>
      <c r="S297" s="23"/>
      <c r="T297" s="23"/>
      <c r="U297" s="23"/>
      <c r="V297" s="23"/>
      <c r="W297" s="23"/>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3"/>
    </row>
    <row r="298" spans="1:53" ht="14.25" customHeight="1">
      <c r="A298" s="23"/>
      <c r="B298" s="23"/>
      <c r="C298" s="23"/>
      <c r="D298" s="23"/>
      <c r="E298" s="24"/>
      <c r="F298" s="337"/>
      <c r="G298" s="337"/>
      <c r="H298" s="26"/>
      <c r="I298" s="27"/>
      <c r="J298" s="28"/>
      <c r="K298" s="24"/>
      <c r="L298" s="24"/>
      <c r="M298" s="23"/>
      <c r="N298" s="23"/>
      <c r="O298" s="23"/>
      <c r="P298" s="23"/>
      <c r="Q298" s="23"/>
      <c r="R298" s="23"/>
      <c r="S298" s="23"/>
      <c r="T298" s="23"/>
      <c r="U298" s="23"/>
      <c r="V298" s="23"/>
      <c r="W298" s="23"/>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3"/>
    </row>
    <row r="299" spans="1:53" ht="14.25" customHeight="1">
      <c r="A299" s="23"/>
      <c r="B299" s="23"/>
      <c r="C299" s="23"/>
      <c r="D299" s="23"/>
      <c r="E299" s="24"/>
      <c r="F299" s="337"/>
      <c r="G299" s="337"/>
      <c r="H299" s="26"/>
      <c r="I299" s="27"/>
      <c r="J299" s="28"/>
      <c r="K299" s="24"/>
      <c r="L299" s="24"/>
      <c r="M299" s="23"/>
      <c r="N299" s="23"/>
      <c r="O299" s="23"/>
      <c r="P299" s="23"/>
      <c r="Q299" s="23"/>
      <c r="R299" s="23"/>
      <c r="S299" s="23"/>
      <c r="T299" s="23"/>
      <c r="U299" s="23"/>
      <c r="V299" s="23"/>
      <c r="W299" s="23"/>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3"/>
    </row>
    <row r="300" spans="1:53" ht="14.25" customHeight="1">
      <c r="A300" s="23"/>
      <c r="B300" s="23"/>
      <c r="C300" s="23"/>
      <c r="D300" s="23"/>
      <c r="E300" s="24"/>
      <c r="F300" s="337"/>
      <c r="G300" s="337"/>
      <c r="H300" s="26"/>
      <c r="I300" s="27"/>
      <c r="J300" s="28"/>
      <c r="K300" s="24"/>
      <c r="L300" s="24"/>
      <c r="M300" s="23"/>
      <c r="N300" s="23"/>
      <c r="O300" s="23"/>
      <c r="P300" s="23"/>
      <c r="Q300" s="23"/>
      <c r="R300" s="23"/>
      <c r="S300" s="23"/>
      <c r="T300" s="23"/>
      <c r="U300" s="23"/>
      <c r="V300" s="23"/>
      <c r="W300" s="23"/>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3"/>
    </row>
    <row r="301" spans="1:53" ht="14.25" customHeight="1">
      <c r="A301" s="23"/>
      <c r="B301" s="23"/>
      <c r="C301" s="23"/>
      <c r="D301" s="23"/>
      <c r="E301" s="24"/>
      <c r="F301" s="337"/>
      <c r="G301" s="337"/>
      <c r="H301" s="26"/>
      <c r="I301" s="27"/>
      <c r="J301" s="28"/>
      <c r="K301" s="24"/>
      <c r="L301" s="24"/>
      <c r="M301" s="23"/>
      <c r="N301" s="23"/>
      <c r="O301" s="23"/>
      <c r="P301" s="23"/>
      <c r="Q301" s="23"/>
      <c r="R301" s="23"/>
      <c r="S301" s="23"/>
      <c r="T301" s="23"/>
      <c r="U301" s="23"/>
      <c r="V301" s="23"/>
      <c r="W301" s="23"/>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3"/>
    </row>
    <row r="302" spans="1:53" ht="14.25" customHeight="1">
      <c r="A302" s="23"/>
      <c r="B302" s="23"/>
      <c r="C302" s="23"/>
      <c r="D302" s="23"/>
      <c r="E302" s="24"/>
      <c r="F302" s="337"/>
      <c r="G302" s="337"/>
      <c r="H302" s="26"/>
      <c r="I302" s="27"/>
      <c r="J302" s="28"/>
      <c r="K302" s="24"/>
      <c r="L302" s="24"/>
      <c r="M302" s="23"/>
      <c r="N302" s="23"/>
      <c r="O302" s="23"/>
      <c r="P302" s="23"/>
      <c r="Q302" s="23"/>
      <c r="R302" s="23"/>
      <c r="S302" s="23"/>
      <c r="T302" s="23"/>
      <c r="U302" s="23"/>
      <c r="V302" s="23"/>
      <c r="W302" s="23"/>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3"/>
    </row>
    <row r="303" spans="1:53" ht="15.75" customHeight="1">
      <c r="F303" s="338"/>
      <c r="G303" s="338"/>
      <c r="H303" s="9"/>
      <c r="J303" s="339"/>
      <c r="AV303" s="340"/>
      <c r="AW303" s="340"/>
      <c r="AX303" s="340"/>
      <c r="AY303" s="340"/>
      <c r="AZ303" s="340"/>
    </row>
    <row r="304" spans="1:53" ht="15.75" customHeight="1">
      <c r="F304" s="338"/>
      <c r="G304" s="338"/>
      <c r="H304" s="9"/>
      <c r="J304" s="339"/>
      <c r="AV304" s="340"/>
      <c r="AW304" s="340"/>
      <c r="AX304" s="340"/>
      <c r="AY304" s="340"/>
      <c r="AZ304" s="340"/>
    </row>
    <row r="305" spans="6:52" ht="15.75" customHeight="1">
      <c r="F305" s="338"/>
      <c r="G305" s="338"/>
      <c r="H305" s="9"/>
      <c r="J305" s="339"/>
      <c r="AV305" s="340"/>
      <c r="AW305" s="340"/>
      <c r="AX305" s="340"/>
      <c r="AY305" s="340"/>
      <c r="AZ305" s="340"/>
    </row>
    <row r="306" spans="6:52" ht="15.75" customHeight="1">
      <c r="F306" s="338"/>
      <c r="G306" s="338"/>
      <c r="H306" s="9"/>
      <c r="J306" s="339"/>
      <c r="AV306" s="340"/>
      <c r="AW306" s="340"/>
      <c r="AX306" s="340"/>
      <c r="AY306" s="340"/>
      <c r="AZ306" s="340"/>
    </row>
    <row r="307" spans="6:52" ht="15.75" customHeight="1">
      <c r="F307" s="338"/>
      <c r="G307" s="338"/>
      <c r="H307" s="9"/>
      <c r="J307" s="339"/>
      <c r="AV307" s="340"/>
      <c r="AW307" s="340"/>
      <c r="AX307" s="340"/>
      <c r="AY307" s="340"/>
      <c r="AZ307" s="340"/>
    </row>
    <row r="308" spans="6:52" ht="15.75" customHeight="1">
      <c r="F308" s="338"/>
      <c r="G308" s="338"/>
      <c r="H308" s="9"/>
      <c r="J308" s="339"/>
      <c r="AV308" s="340"/>
      <c r="AW308" s="340"/>
      <c r="AX308" s="340"/>
      <c r="AY308" s="340"/>
      <c r="AZ308" s="340"/>
    </row>
    <row r="309" spans="6:52" ht="15.75" customHeight="1">
      <c r="F309" s="338"/>
      <c r="G309" s="338"/>
      <c r="H309" s="9"/>
      <c r="J309" s="339"/>
      <c r="AV309" s="340"/>
      <c r="AW309" s="340"/>
      <c r="AX309" s="340"/>
      <c r="AY309" s="340"/>
      <c r="AZ309" s="340"/>
    </row>
    <row r="310" spans="6:52" ht="15.75" customHeight="1">
      <c r="F310" s="338"/>
      <c r="G310" s="338"/>
      <c r="H310" s="9"/>
      <c r="J310" s="339"/>
      <c r="AV310" s="340"/>
      <c r="AW310" s="340"/>
      <c r="AX310" s="340"/>
      <c r="AY310" s="340"/>
      <c r="AZ310" s="340"/>
    </row>
    <row r="311" spans="6:52" ht="15.75" customHeight="1">
      <c r="F311" s="338"/>
      <c r="G311" s="338"/>
      <c r="H311" s="9"/>
      <c r="J311" s="339"/>
      <c r="AV311" s="340"/>
      <c r="AW311" s="340"/>
      <c r="AX311" s="340"/>
      <c r="AY311" s="340"/>
      <c r="AZ311" s="340"/>
    </row>
    <row r="312" spans="6:52" ht="15.75" customHeight="1">
      <c r="F312" s="338"/>
      <c r="G312" s="338"/>
      <c r="H312" s="9"/>
      <c r="J312" s="339"/>
      <c r="AV312" s="340"/>
      <c r="AW312" s="340"/>
      <c r="AX312" s="340"/>
      <c r="AY312" s="340"/>
      <c r="AZ312" s="340"/>
    </row>
    <row r="313" spans="6:52" ht="15.75" customHeight="1">
      <c r="F313" s="338"/>
      <c r="G313" s="338"/>
      <c r="H313" s="9"/>
      <c r="J313" s="339"/>
      <c r="AV313" s="340"/>
      <c r="AW313" s="340"/>
      <c r="AX313" s="340"/>
      <c r="AY313" s="340"/>
      <c r="AZ313" s="340"/>
    </row>
    <row r="314" spans="6:52" ht="15.75" customHeight="1">
      <c r="F314" s="338"/>
      <c r="G314" s="338"/>
      <c r="H314" s="9"/>
      <c r="J314" s="339"/>
      <c r="AV314" s="340"/>
      <c r="AW314" s="340"/>
      <c r="AX314" s="340"/>
      <c r="AY314" s="340"/>
      <c r="AZ314" s="340"/>
    </row>
    <row r="315" spans="6:52" ht="15.75" customHeight="1">
      <c r="F315" s="338"/>
      <c r="G315" s="338"/>
      <c r="H315" s="9"/>
      <c r="J315" s="339"/>
      <c r="AV315" s="340"/>
      <c r="AW315" s="340"/>
      <c r="AX315" s="340"/>
      <c r="AY315" s="340"/>
      <c r="AZ315" s="340"/>
    </row>
    <row r="316" spans="6:52" ht="15.75" customHeight="1">
      <c r="F316" s="338"/>
      <c r="G316" s="338"/>
      <c r="H316" s="9"/>
      <c r="J316" s="339"/>
      <c r="AV316" s="340"/>
      <c r="AW316" s="340"/>
      <c r="AX316" s="340"/>
      <c r="AY316" s="340"/>
      <c r="AZ316" s="340"/>
    </row>
    <row r="317" spans="6:52" ht="15.75" customHeight="1">
      <c r="F317" s="338"/>
      <c r="G317" s="338"/>
      <c r="H317" s="9"/>
      <c r="J317" s="339"/>
      <c r="AV317" s="340"/>
      <c r="AW317" s="340"/>
      <c r="AX317" s="340"/>
      <c r="AY317" s="340"/>
      <c r="AZ317" s="340"/>
    </row>
    <row r="318" spans="6:52" ht="15.75" customHeight="1">
      <c r="F318" s="338"/>
      <c r="G318" s="338"/>
      <c r="H318" s="9"/>
      <c r="J318" s="339"/>
      <c r="AV318" s="340"/>
      <c r="AW318" s="340"/>
      <c r="AX318" s="340"/>
      <c r="AY318" s="340"/>
      <c r="AZ318" s="340"/>
    </row>
    <row r="319" spans="6:52" ht="15.75" customHeight="1">
      <c r="F319" s="338"/>
      <c r="G319" s="338"/>
      <c r="H319" s="9"/>
      <c r="J319" s="339"/>
      <c r="AV319" s="340"/>
      <c r="AW319" s="340"/>
      <c r="AX319" s="340"/>
      <c r="AY319" s="340"/>
      <c r="AZ319" s="340"/>
    </row>
    <row r="320" spans="6:52" ht="15.75" customHeight="1">
      <c r="F320" s="338"/>
      <c r="G320" s="338"/>
      <c r="H320" s="9"/>
      <c r="J320" s="339"/>
      <c r="AV320" s="340"/>
      <c r="AW320" s="340"/>
      <c r="AX320" s="340"/>
      <c r="AY320" s="340"/>
      <c r="AZ320" s="340"/>
    </row>
    <row r="321" spans="6:52" ht="15.75" customHeight="1">
      <c r="F321" s="338"/>
      <c r="G321" s="338"/>
      <c r="H321" s="9"/>
      <c r="J321" s="339"/>
      <c r="AV321" s="340"/>
      <c r="AW321" s="340"/>
      <c r="AX321" s="340"/>
      <c r="AY321" s="340"/>
      <c r="AZ321" s="340"/>
    </row>
    <row r="322" spans="6:52" ht="15.75" customHeight="1">
      <c r="F322" s="338"/>
      <c r="G322" s="338"/>
      <c r="H322" s="9"/>
      <c r="J322" s="339"/>
      <c r="AV322" s="340"/>
      <c r="AW322" s="340"/>
      <c r="AX322" s="340"/>
      <c r="AY322" s="340"/>
      <c r="AZ322" s="340"/>
    </row>
    <row r="323" spans="6:52" ht="15.75" customHeight="1">
      <c r="F323" s="338"/>
      <c r="G323" s="338"/>
      <c r="H323" s="9"/>
      <c r="J323" s="339"/>
      <c r="AV323" s="340"/>
      <c r="AW323" s="340"/>
      <c r="AX323" s="340"/>
      <c r="AY323" s="340"/>
      <c r="AZ323" s="340"/>
    </row>
    <row r="324" spans="6:52" ht="15.75" customHeight="1">
      <c r="F324" s="338"/>
      <c r="G324" s="338"/>
      <c r="H324" s="9"/>
      <c r="J324" s="339"/>
      <c r="AV324" s="340"/>
      <c r="AW324" s="340"/>
      <c r="AX324" s="340"/>
      <c r="AY324" s="340"/>
      <c r="AZ324" s="340"/>
    </row>
    <row r="325" spans="6:52" ht="15.75" customHeight="1">
      <c r="F325" s="338"/>
      <c r="G325" s="338"/>
      <c r="H325" s="9"/>
      <c r="J325" s="339"/>
      <c r="AV325" s="340"/>
      <c r="AW325" s="340"/>
      <c r="AX325" s="340"/>
      <c r="AY325" s="340"/>
      <c r="AZ325" s="340"/>
    </row>
    <row r="326" spans="6:52" ht="15.75" customHeight="1">
      <c r="F326" s="338"/>
      <c r="G326" s="338"/>
      <c r="H326" s="9"/>
      <c r="J326" s="339"/>
      <c r="AV326" s="340"/>
      <c r="AW326" s="340"/>
      <c r="AX326" s="340"/>
      <c r="AY326" s="340"/>
      <c r="AZ326" s="340"/>
    </row>
    <row r="327" spans="6:52" ht="15.75" customHeight="1">
      <c r="F327" s="338"/>
      <c r="G327" s="338"/>
      <c r="H327" s="9"/>
      <c r="J327" s="339"/>
      <c r="AV327" s="340"/>
      <c r="AW327" s="340"/>
      <c r="AX327" s="340"/>
      <c r="AY327" s="340"/>
      <c r="AZ327" s="340"/>
    </row>
    <row r="328" spans="6:52" ht="15.75" customHeight="1">
      <c r="F328" s="338"/>
      <c r="G328" s="338"/>
      <c r="H328" s="9"/>
      <c r="J328" s="339"/>
      <c r="AV328" s="340"/>
      <c r="AW328" s="340"/>
      <c r="AX328" s="340"/>
      <c r="AY328" s="340"/>
      <c r="AZ328" s="340"/>
    </row>
    <row r="329" spans="6:52" ht="15.75" customHeight="1">
      <c r="F329" s="338"/>
      <c r="G329" s="338"/>
      <c r="H329" s="9"/>
      <c r="J329" s="339"/>
      <c r="AV329" s="340"/>
      <c r="AW329" s="340"/>
      <c r="AX329" s="340"/>
      <c r="AY329" s="340"/>
      <c r="AZ329" s="340"/>
    </row>
    <row r="330" spans="6:52" ht="15.75" customHeight="1">
      <c r="F330" s="338"/>
      <c r="G330" s="338"/>
      <c r="H330" s="9"/>
      <c r="J330" s="339"/>
      <c r="AV330" s="340"/>
      <c r="AW330" s="340"/>
      <c r="AX330" s="340"/>
      <c r="AY330" s="340"/>
      <c r="AZ330" s="340"/>
    </row>
    <row r="331" spans="6:52" ht="15.75" customHeight="1">
      <c r="F331" s="338"/>
      <c r="G331" s="338"/>
      <c r="H331" s="9"/>
      <c r="J331" s="339"/>
      <c r="AV331" s="340"/>
      <c r="AW331" s="340"/>
      <c r="AX331" s="340"/>
      <c r="AY331" s="340"/>
      <c r="AZ331" s="340"/>
    </row>
    <row r="332" spans="6:52" ht="15.75" customHeight="1">
      <c r="F332" s="338"/>
      <c r="G332" s="338"/>
      <c r="H332" s="9"/>
      <c r="J332" s="339"/>
      <c r="AV332" s="340"/>
      <c r="AW332" s="340"/>
      <c r="AX332" s="340"/>
      <c r="AY332" s="340"/>
      <c r="AZ332" s="340"/>
    </row>
    <row r="333" spans="6:52" ht="15.75" customHeight="1">
      <c r="F333" s="338"/>
      <c r="G333" s="338"/>
      <c r="H333" s="9"/>
      <c r="J333" s="339"/>
      <c r="AV333" s="340"/>
      <c r="AW333" s="340"/>
      <c r="AX333" s="340"/>
      <c r="AY333" s="340"/>
      <c r="AZ333" s="340"/>
    </row>
    <row r="334" spans="6:52" ht="15.75" customHeight="1">
      <c r="F334" s="338"/>
      <c r="G334" s="338"/>
      <c r="H334" s="9"/>
      <c r="J334" s="339"/>
      <c r="AV334" s="340"/>
      <c r="AW334" s="340"/>
      <c r="AX334" s="340"/>
      <c r="AY334" s="340"/>
      <c r="AZ334" s="340"/>
    </row>
    <row r="335" spans="6:52" ht="15.75" customHeight="1">
      <c r="F335" s="338"/>
      <c r="G335" s="338"/>
      <c r="H335" s="9"/>
      <c r="J335" s="339"/>
      <c r="AV335" s="340"/>
      <c r="AW335" s="340"/>
      <c r="AX335" s="340"/>
      <c r="AY335" s="340"/>
      <c r="AZ335" s="340"/>
    </row>
    <row r="336" spans="6:52" ht="15.75" customHeight="1">
      <c r="F336" s="338"/>
      <c r="G336" s="338"/>
      <c r="H336" s="9"/>
      <c r="J336" s="339"/>
      <c r="AV336" s="340"/>
      <c r="AW336" s="340"/>
      <c r="AX336" s="340"/>
      <c r="AY336" s="340"/>
      <c r="AZ336" s="340"/>
    </row>
    <row r="337" spans="6:52" ht="15.75" customHeight="1">
      <c r="F337" s="338"/>
      <c r="G337" s="338"/>
      <c r="H337" s="9"/>
      <c r="J337" s="339"/>
      <c r="AV337" s="340"/>
      <c r="AW337" s="340"/>
      <c r="AX337" s="340"/>
      <c r="AY337" s="340"/>
      <c r="AZ337" s="340"/>
    </row>
    <row r="338" spans="6:52" ht="15.75" customHeight="1">
      <c r="F338" s="338"/>
      <c r="G338" s="338"/>
      <c r="H338" s="9"/>
      <c r="J338" s="339"/>
      <c r="AV338" s="340"/>
      <c r="AW338" s="340"/>
      <c r="AX338" s="340"/>
      <c r="AY338" s="340"/>
      <c r="AZ338" s="340"/>
    </row>
    <row r="339" spans="6:52" ht="15.75" customHeight="1">
      <c r="F339" s="338"/>
      <c r="G339" s="338"/>
      <c r="H339" s="9"/>
      <c r="J339" s="339"/>
      <c r="AV339" s="340"/>
      <c r="AW339" s="340"/>
      <c r="AX339" s="340"/>
      <c r="AY339" s="340"/>
      <c r="AZ339" s="340"/>
    </row>
    <row r="340" spans="6:52" ht="15.75" customHeight="1">
      <c r="F340" s="338"/>
      <c r="G340" s="338"/>
      <c r="H340" s="9"/>
      <c r="J340" s="339"/>
      <c r="AV340" s="340"/>
      <c r="AW340" s="340"/>
      <c r="AX340" s="340"/>
      <c r="AY340" s="340"/>
      <c r="AZ340" s="340"/>
    </row>
    <row r="341" spans="6:52" ht="15.75" customHeight="1">
      <c r="F341" s="338"/>
      <c r="G341" s="338"/>
      <c r="H341" s="9"/>
      <c r="J341" s="339"/>
      <c r="AV341" s="340"/>
      <c r="AW341" s="340"/>
      <c r="AX341" s="340"/>
      <c r="AY341" s="340"/>
      <c r="AZ341" s="340"/>
    </row>
    <row r="342" spans="6:52" ht="15.75" customHeight="1">
      <c r="F342" s="338"/>
      <c r="G342" s="338"/>
      <c r="H342" s="9"/>
      <c r="J342" s="339"/>
      <c r="AV342" s="340"/>
      <c r="AW342" s="340"/>
      <c r="AX342" s="340"/>
      <c r="AY342" s="340"/>
      <c r="AZ342" s="340"/>
    </row>
    <row r="343" spans="6:52" ht="15.75" customHeight="1">
      <c r="F343" s="338"/>
      <c r="G343" s="338"/>
      <c r="H343" s="9"/>
      <c r="J343" s="339"/>
      <c r="AV343" s="340"/>
      <c r="AW343" s="340"/>
      <c r="AX343" s="340"/>
      <c r="AY343" s="340"/>
      <c r="AZ343" s="340"/>
    </row>
    <row r="344" spans="6:52" ht="15.75" customHeight="1">
      <c r="F344" s="338"/>
      <c r="G344" s="338"/>
      <c r="H344" s="9"/>
      <c r="J344" s="339"/>
      <c r="AV344" s="340"/>
      <c r="AW344" s="340"/>
      <c r="AX344" s="340"/>
      <c r="AY344" s="340"/>
      <c r="AZ344" s="340"/>
    </row>
    <row r="345" spans="6:52" ht="15.75" customHeight="1">
      <c r="F345" s="338"/>
      <c r="G345" s="338"/>
      <c r="H345" s="9"/>
      <c r="J345" s="339"/>
      <c r="AV345" s="340"/>
      <c r="AW345" s="340"/>
      <c r="AX345" s="340"/>
      <c r="AY345" s="340"/>
      <c r="AZ345" s="340"/>
    </row>
    <row r="346" spans="6:52" ht="15.75" customHeight="1">
      <c r="F346" s="338"/>
      <c r="G346" s="338"/>
      <c r="H346" s="9"/>
      <c r="J346" s="339"/>
      <c r="AV346" s="340"/>
      <c r="AW346" s="340"/>
      <c r="AX346" s="340"/>
      <c r="AY346" s="340"/>
      <c r="AZ346" s="340"/>
    </row>
    <row r="347" spans="6:52" ht="15.75" customHeight="1">
      <c r="F347" s="338"/>
      <c r="G347" s="338"/>
      <c r="H347" s="9"/>
      <c r="J347" s="339"/>
      <c r="AV347" s="340"/>
      <c r="AW347" s="340"/>
      <c r="AX347" s="340"/>
      <c r="AY347" s="340"/>
      <c r="AZ347" s="340"/>
    </row>
    <row r="348" spans="6:52" ht="15.75" customHeight="1">
      <c r="F348" s="338"/>
      <c r="G348" s="338"/>
      <c r="H348" s="9"/>
      <c r="J348" s="339"/>
      <c r="AV348" s="340"/>
      <c r="AW348" s="340"/>
      <c r="AX348" s="340"/>
      <c r="AY348" s="340"/>
      <c r="AZ348" s="340"/>
    </row>
    <row r="349" spans="6:52" ht="15.75" customHeight="1">
      <c r="F349" s="338"/>
      <c r="G349" s="338"/>
      <c r="H349" s="9"/>
      <c r="J349" s="339"/>
      <c r="AV349" s="340"/>
      <c r="AW349" s="340"/>
      <c r="AX349" s="340"/>
      <c r="AY349" s="340"/>
      <c r="AZ349" s="340"/>
    </row>
    <row r="350" spans="6:52" ht="15.75" customHeight="1">
      <c r="F350" s="338"/>
      <c r="G350" s="338"/>
      <c r="H350" s="9"/>
      <c r="J350" s="339"/>
      <c r="AV350" s="340"/>
      <c r="AW350" s="340"/>
      <c r="AX350" s="340"/>
      <c r="AY350" s="340"/>
      <c r="AZ350" s="340"/>
    </row>
    <row r="351" spans="6:52" ht="15.75" customHeight="1">
      <c r="F351" s="338"/>
      <c r="G351" s="338"/>
      <c r="H351" s="9"/>
      <c r="J351" s="339"/>
      <c r="AV351" s="340"/>
      <c r="AW351" s="340"/>
      <c r="AX351" s="340"/>
      <c r="AY351" s="340"/>
      <c r="AZ351" s="340"/>
    </row>
    <row r="352" spans="6:52" ht="15.75" customHeight="1">
      <c r="F352" s="338"/>
      <c r="G352" s="338"/>
      <c r="H352" s="9"/>
      <c r="J352" s="339"/>
      <c r="AV352" s="340"/>
      <c r="AW352" s="340"/>
      <c r="AX352" s="340"/>
      <c r="AY352" s="340"/>
      <c r="AZ352" s="340"/>
    </row>
    <row r="353" spans="6:52" ht="15.75" customHeight="1">
      <c r="F353" s="338"/>
      <c r="G353" s="338"/>
      <c r="H353" s="9"/>
      <c r="J353" s="339"/>
      <c r="AV353" s="340"/>
      <c r="AW353" s="340"/>
      <c r="AX353" s="340"/>
      <c r="AY353" s="340"/>
      <c r="AZ353" s="340"/>
    </row>
    <row r="354" spans="6:52" ht="15.75" customHeight="1">
      <c r="F354" s="338"/>
      <c r="G354" s="338"/>
      <c r="H354" s="9"/>
      <c r="J354" s="339"/>
      <c r="AV354" s="340"/>
      <c r="AW354" s="340"/>
      <c r="AX354" s="340"/>
      <c r="AY354" s="340"/>
      <c r="AZ354" s="340"/>
    </row>
    <row r="355" spans="6:52" ht="15.75" customHeight="1">
      <c r="F355" s="338"/>
      <c r="G355" s="338"/>
      <c r="H355" s="9"/>
      <c r="J355" s="339"/>
      <c r="AV355" s="340"/>
      <c r="AW355" s="340"/>
      <c r="AX355" s="340"/>
      <c r="AY355" s="340"/>
      <c r="AZ355" s="340"/>
    </row>
    <row r="356" spans="6:52" ht="15.75" customHeight="1">
      <c r="F356" s="338"/>
      <c r="G356" s="338"/>
      <c r="H356" s="9"/>
      <c r="J356" s="339"/>
      <c r="AV356" s="340"/>
      <c r="AW356" s="340"/>
      <c r="AX356" s="340"/>
      <c r="AY356" s="340"/>
      <c r="AZ356" s="340"/>
    </row>
    <row r="357" spans="6:52" ht="15.75" customHeight="1">
      <c r="F357" s="338"/>
      <c r="G357" s="338"/>
      <c r="H357" s="9"/>
      <c r="J357" s="339"/>
      <c r="AV357" s="340"/>
      <c r="AW357" s="340"/>
      <c r="AX357" s="340"/>
      <c r="AY357" s="340"/>
      <c r="AZ357" s="340"/>
    </row>
    <row r="358" spans="6:52" ht="15.75" customHeight="1">
      <c r="F358" s="338"/>
      <c r="G358" s="338"/>
      <c r="H358" s="9"/>
      <c r="J358" s="339"/>
      <c r="AV358" s="340"/>
      <c r="AW358" s="340"/>
      <c r="AX358" s="340"/>
      <c r="AY358" s="340"/>
      <c r="AZ358" s="340"/>
    </row>
    <row r="359" spans="6:52" ht="15.75" customHeight="1">
      <c r="F359" s="338"/>
      <c r="G359" s="338"/>
      <c r="H359" s="9"/>
      <c r="J359" s="339"/>
      <c r="AV359" s="340"/>
      <c r="AW359" s="340"/>
      <c r="AX359" s="340"/>
      <c r="AY359" s="340"/>
      <c r="AZ359" s="340"/>
    </row>
    <row r="360" spans="6:52" ht="15.75" customHeight="1">
      <c r="F360" s="338"/>
      <c r="G360" s="338"/>
      <c r="H360" s="9"/>
      <c r="J360" s="339"/>
      <c r="AV360" s="340"/>
      <c r="AW360" s="340"/>
      <c r="AX360" s="340"/>
      <c r="AY360" s="340"/>
      <c r="AZ360" s="340"/>
    </row>
    <row r="361" spans="6:52" ht="15.75" customHeight="1">
      <c r="F361" s="338"/>
      <c r="G361" s="338"/>
      <c r="H361" s="9"/>
      <c r="J361" s="339"/>
      <c r="AV361" s="340"/>
      <c r="AW361" s="340"/>
      <c r="AX361" s="340"/>
      <c r="AY361" s="340"/>
      <c r="AZ361" s="340"/>
    </row>
    <row r="362" spans="6:52" ht="15.75" customHeight="1">
      <c r="F362" s="338"/>
      <c r="G362" s="338"/>
      <c r="H362" s="9"/>
      <c r="J362" s="339"/>
      <c r="AV362" s="340"/>
      <c r="AW362" s="340"/>
      <c r="AX362" s="340"/>
      <c r="AY362" s="340"/>
      <c r="AZ362" s="340"/>
    </row>
    <row r="363" spans="6:52" ht="15.75" customHeight="1">
      <c r="F363" s="338"/>
      <c r="G363" s="338"/>
      <c r="H363" s="9"/>
      <c r="J363" s="339"/>
      <c r="AV363" s="340"/>
      <c r="AW363" s="340"/>
      <c r="AX363" s="340"/>
      <c r="AY363" s="340"/>
      <c r="AZ363" s="340"/>
    </row>
    <row r="364" spans="6:52" ht="15.75" customHeight="1">
      <c r="F364" s="338"/>
      <c r="G364" s="338"/>
      <c r="H364" s="9"/>
      <c r="J364" s="339"/>
      <c r="AV364" s="340"/>
      <c r="AW364" s="340"/>
      <c r="AX364" s="340"/>
      <c r="AY364" s="340"/>
      <c r="AZ364" s="340"/>
    </row>
    <row r="365" spans="6:52" ht="15.75" customHeight="1">
      <c r="F365" s="338"/>
      <c r="G365" s="338"/>
      <c r="H365" s="9"/>
      <c r="J365" s="339"/>
      <c r="AV365" s="340"/>
      <c r="AW365" s="340"/>
      <c r="AX365" s="340"/>
      <c r="AY365" s="340"/>
      <c r="AZ365" s="340"/>
    </row>
    <row r="366" spans="6:52" ht="15.75" customHeight="1">
      <c r="F366" s="338"/>
      <c r="G366" s="338"/>
      <c r="H366" s="9"/>
      <c r="J366" s="339"/>
      <c r="AV366" s="340"/>
      <c r="AW366" s="340"/>
      <c r="AX366" s="340"/>
      <c r="AY366" s="340"/>
      <c r="AZ366" s="340"/>
    </row>
    <row r="367" spans="6:52" ht="15.75" customHeight="1">
      <c r="F367" s="338"/>
      <c r="G367" s="338"/>
      <c r="H367" s="9"/>
      <c r="J367" s="339"/>
      <c r="AV367" s="340"/>
      <c r="AW367" s="340"/>
      <c r="AX367" s="340"/>
      <c r="AY367" s="340"/>
      <c r="AZ367" s="340"/>
    </row>
    <row r="368" spans="6:52" ht="15.75" customHeight="1">
      <c r="F368" s="338"/>
      <c r="G368" s="338"/>
      <c r="H368" s="9"/>
      <c r="J368" s="339"/>
      <c r="AV368" s="340"/>
      <c r="AW368" s="340"/>
      <c r="AX368" s="340"/>
      <c r="AY368" s="340"/>
      <c r="AZ368" s="340"/>
    </row>
    <row r="369" spans="6:52" ht="15.75" customHeight="1">
      <c r="F369" s="338"/>
      <c r="G369" s="338"/>
      <c r="H369" s="9"/>
      <c r="J369" s="339"/>
      <c r="AV369" s="340"/>
      <c r="AW369" s="340"/>
      <c r="AX369" s="340"/>
      <c r="AY369" s="340"/>
      <c r="AZ369" s="340"/>
    </row>
    <row r="370" spans="6:52" ht="15.75" customHeight="1">
      <c r="F370" s="338"/>
      <c r="G370" s="338"/>
      <c r="H370" s="9"/>
      <c r="J370" s="339"/>
      <c r="AV370" s="340"/>
      <c r="AW370" s="340"/>
      <c r="AX370" s="340"/>
      <c r="AY370" s="340"/>
      <c r="AZ370" s="340"/>
    </row>
    <row r="371" spans="6:52" ht="15.75" customHeight="1">
      <c r="F371" s="338"/>
      <c r="G371" s="338"/>
      <c r="H371" s="9"/>
      <c r="J371" s="339"/>
      <c r="AV371" s="340"/>
      <c r="AW371" s="340"/>
      <c r="AX371" s="340"/>
      <c r="AY371" s="340"/>
      <c r="AZ371" s="340"/>
    </row>
    <row r="372" spans="6:52" ht="15.75" customHeight="1">
      <c r="F372" s="338"/>
      <c r="G372" s="338"/>
      <c r="H372" s="9"/>
      <c r="J372" s="339"/>
      <c r="AV372" s="340"/>
      <c r="AW372" s="340"/>
      <c r="AX372" s="340"/>
      <c r="AY372" s="340"/>
      <c r="AZ372" s="340"/>
    </row>
    <row r="373" spans="6:52" ht="15.75" customHeight="1">
      <c r="F373" s="338"/>
      <c r="G373" s="338"/>
      <c r="H373" s="9"/>
      <c r="J373" s="339"/>
      <c r="AV373" s="340"/>
      <c r="AW373" s="340"/>
      <c r="AX373" s="340"/>
      <c r="AY373" s="340"/>
      <c r="AZ373" s="340"/>
    </row>
    <row r="374" spans="6:52" ht="15.75" customHeight="1">
      <c r="F374" s="338"/>
      <c r="G374" s="338"/>
      <c r="H374" s="9"/>
      <c r="J374" s="339"/>
      <c r="AV374" s="340"/>
      <c r="AW374" s="340"/>
      <c r="AX374" s="340"/>
      <c r="AY374" s="340"/>
      <c r="AZ374" s="340"/>
    </row>
    <row r="375" spans="6:52" ht="15.75" customHeight="1">
      <c r="F375" s="338"/>
      <c r="G375" s="338"/>
      <c r="H375" s="9"/>
      <c r="J375" s="339"/>
      <c r="AV375" s="340"/>
      <c r="AW375" s="340"/>
      <c r="AX375" s="340"/>
      <c r="AY375" s="340"/>
      <c r="AZ375" s="340"/>
    </row>
    <row r="376" spans="6:52" ht="15.75" customHeight="1">
      <c r="F376" s="338"/>
      <c r="G376" s="338"/>
      <c r="H376" s="9"/>
      <c r="J376" s="339"/>
      <c r="AV376" s="340"/>
      <c r="AW376" s="340"/>
      <c r="AX376" s="340"/>
      <c r="AY376" s="340"/>
      <c r="AZ376" s="340"/>
    </row>
    <row r="377" spans="6:52" ht="15.75" customHeight="1">
      <c r="F377" s="338"/>
      <c r="G377" s="338"/>
      <c r="H377" s="9"/>
      <c r="J377" s="339"/>
      <c r="AV377" s="340"/>
      <c r="AW377" s="340"/>
      <c r="AX377" s="340"/>
      <c r="AY377" s="340"/>
      <c r="AZ377" s="340"/>
    </row>
    <row r="378" spans="6:52" ht="15.75" customHeight="1">
      <c r="F378" s="338"/>
      <c r="G378" s="338"/>
      <c r="H378" s="9"/>
      <c r="J378" s="339"/>
      <c r="AV378" s="340"/>
      <c r="AW378" s="340"/>
      <c r="AX378" s="340"/>
      <c r="AY378" s="340"/>
      <c r="AZ378" s="340"/>
    </row>
    <row r="379" spans="6:52" ht="15.75" customHeight="1">
      <c r="F379" s="338"/>
      <c r="G379" s="338"/>
      <c r="H379" s="9"/>
      <c r="J379" s="339"/>
      <c r="AV379" s="340"/>
      <c r="AW379" s="340"/>
      <c r="AX379" s="340"/>
      <c r="AY379" s="340"/>
      <c r="AZ379" s="340"/>
    </row>
    <row r="380" spans="6:52" ht="15.75" customHeight="1">
      <c r="F380" s="338"/>
      <c r="G380" s="338"/>
      <c r="H380" s="9"/>
      <c r="J380" s="339"/>
      <c r="AV380" s="340"/>
      <c r="AW380" s="340"/>
      <c r="AX380" s="340"/>
      <c r="AY380" s="340"/>
      <c r="AZ380" s="340"/>
    </row>
    <row r="381" spans="6:52" ht="15.75" customHeight="1">
      <c r="F381" s="338"/>
      <c r="G381" s="338"/>
      <c r="H381" s="9"/>
      <c r="J381" s="339"/>
      <c r="AV381" s="340"/>
      <c r="AW381" s="340"/>
      <c r="AX381" s="340"/>
      <c r="AY381" s="340"/>
      <c r="AZ381" s="340"/>
    </row>
    <row r="382" spans="6:52" ht="15.75" customHeight="1">
      <c r="F382" s="338"/>
      <c r="G382" s="338"/>
      <c r="H382" s="9"/>
      <c r="J382" s="339"/>
      <c r="AV382" s="340"/>
      <c r="AW382" s="340"/>
      <c r="AX382" s="340"/>
      <c r="AY382" s="340"/>
      <c r="AZ382" s="340"/>
    </row>
    <row r="383" spans="6:52" ht="15.75" customHeight="1">
      <c r="F383" s="338"/>
      <c r="G383" s="338"/>
      <c r="H383" s="9"/>
      <c r="J383" s="339"/>
      <c r="AV383" s="340"/>
      <c r="AW383" s="340"/>
      <c r="AX383" s="340"/>
      <c r="AY383" s="340"/>
      <c r="AZ383" s="340"/>
    </row>
    <row r="384" spans="6:52" ht="15.75" customHeight="1">
      <c r="F384" s="338"/>
      <c r="G384" s="338"/>
      <c r="H384" s="9"/>
      <c r="J384" s="339"/>
      <c r="AV384" s="340"/>
      <c r="AW384" s="340"/>
      <c r="AX384" s="340"/>
      <c r="AY384" s="340"/>
      <c r="AZ384" s="340"/>
    </row>
    <row r="385" spans="6:52" ht="15.75" customHeight="1">
      <c r="F385" s="338"/>
      <c r="G385" s="338"/>
      <c r="H385" s="9"/>
      <c r="J385" s="339"/>
      <c r="AV385" s="340"/>
      <c r="AW385" s="340"/>
      <c r="AX385" s="340"/>
      <c r="AY385" s="340"/>
      <c r="AZ385" s="340"/>
    </row>
    <row r="386" spans="6:52" ht="15.75" customHeight="1">
      <c r="F386" s="338"/>
      <c r="G386" s="338"/>
      <c r="H386" s="9"/>
      <c r="J386" s="339"/>
      <c r="AV386" s="340"/>
      <c r="AW386" s="340"/>
      <c r="AX386" s="340"/>
      <c r="AY386" s="340"/>
      <c r="AZ386" s="340"/>
    </row>
    <row r="387" spans="6:52" ht="15.75" customHeight="1">
      <c r="F387" s="338"/>
      <c r="G387" s="338"/>
      <c r="H387" s="9"/>
      <c r="J387" s="339"/>
      <c r="AV387" s="340"/>
      <c r="AW387" s="340"/>
      <c r="AX387" s="340"/>
      <c r="AY387" s="340"/>
      <c r="AZ387" s="340"/>
    </row>
    <row r="388" spans="6:52" ht="15.75" customHeight="1">
      <c r="F388" s="338"/>
      <c r="G388" s="338"/>
      <c r="H388" s="9"/>
      <c r="J388" s="339"/>
      <c r="AV388" s="340"/>
      <c r="AW388" s="340"/>
      <c r="AX388" s="340"/>
      <c r="AY388" s="340"/>
      <c r="AZ388" s="340"/>
    </row>
    <row r="389" spans="6:52" ht="15.75" customHeight="1">
      <c r="F389" s="338"/>
      <c r="G389" s="338"/>
      <c r="H389" s="9"/>
      <c r="J389" s="339"/>
      <c r="AV389" s="340"/>
      <c r="AW389" s="340"/>
      <c r="AX389" s="340"/>
      <c r="AY389" s="340"/>
      <c r="AZ389" s="340"/>
    </row>
    <row r="390" spans="6:52" ht="15.75" customHeight="1">
      <c r="F390" s="338"/>
      <c r="G390" s="338"/>
      <c r="H390" s="9"/>
      <c r="J390" s="339"/>
      <c r="AV390" s="340"/>
      <c r="AW390" s="340"/>
      <c r="AX390" s="340"/>
      <c r="AY390" s="340"/>
      <c r="AZ390" s="340"/>
    </row>
    <row r="391" spans="6:52" ht="15.75" customHeight="1">
      <c r="F391" s="338"/>
      <c r="G391" s="338"/>
      <c r="H391" s="9"/>
      <c r="J391" s="339"/>
      <c r="AV391" s="340"/>
      <c r="AW391" s="340"/>
      <c r="AX391" s="340"/>
      <c r="AY391" s="340"/>
      <c r="AZ391" s="340"/>
    </row>
    <row r="392" spans="6:52" ht="15.75" customHeight="1">
      <c r="F392" s="338"/>
      <c r="G392" s="338"/>
      <c r="H392" s="9"/>
      <c r="J392" s="339"/>
      <c r="AV392" s="340"/>
      <c r="AW392" s="340"/>
      <c r="AX392" s="340"/>
      <c r="AY392" s="340"/>
      <c r="AZ392" s="340"/>
    </row>
    <row r="393" spans="6:52" ht="15.75" customHeight="1">
      <c r="F393" s="338"/>
      <c r="G393" s="338"/>
      <c r="H393" s="9"/>
      <c r="J393" s="339"/>
      <c r="AV393" s="340"/>
      <c r="AW393" s="340"/>
      <c r="AX393" s="340"/>
      <c r="AY393" s="340"/>
      <c r="AZ393" s="340"/>
    </row>
    <row r="394" spans="6:52" ht="15.75" customHeight="1">
      <c r="F394" s="338"/>
      <c r="G394" s="338"/>
      <c r="H394" s="9"/>
      <c r="J394" s="339"/>
      <c r="AV394" s="340"/>
      <c r="AW394" s="340"/>
      <c r="AX394" s="340"/>
      <c r="AY394" s="340"/>
      <c r="AZ394" s="340"/>
    </row>
    <row r="395" spans="6:52" ht="15.75" customHeight="1">
      <c r="F395" s="338"/>
      <c r="G395" s="338"/>
      <c r="H395" s="9"/>
      <c r="J395" s="339"/>
      <c r="AV395" s="340"/>
      <c r="AW395" s="340"/>
      <c r="AX395" s="340"/>
      <c r="AY395" s="340"/>
      <c r="AZ395" s="340"/>
    </row>
    <row r="396" spans="6:52" ht="15.75" customHeight="1">
      <c r="F396" s="338"/>
      <c r="G396" s="338"/>
      <c r="H396" s="9"/>
      <c r="J396" s="339"/>
      <c r="AV396" s="340"/>
      <c r="AW396" s="340"/>
      <c r="AX396" s="340"/>
      <c r="AY396" s="340"/>
      <c r="AZ396" s="340"/>
    </row>
    <row r="397" spans="6:52" ht="15.75" customHeight="1">
      <c r="F397" s="338"/>
      <c r="G397" s="338"/>
      <c r="H397" s="9"/>
      <c r="J397" s="339"/>
      <c r="AV397" s="340"/>
      <c r="AW397" s="340"/>
      <c r="AX397" s="340"/>
      <c r="AY397" s="340"/>
      <c r="AZ397" s="340"/>
    </row>
    <row r="398" spans="6:52" ht="15.75" customHeight="1">
      <c r="F398" s="338"/>
      <c r="G398" s="338"/>
      <c r="H398" s="9"/>
      <c r="J398" s="339"/>
      <c r="AV398" s="340"/>
      <c r="AW398" s="340"/>
      <c r="AX398" s="340"/>
      <c r="AY398" s="340"/>
      <c r="AZ398" s="340"/>
    </row>
    <row r="399" spans="6:52" ht="15.75" customHeight="1">
      <c r="F399" s="338"/>
      <c r="G399" s="338"/>
      <c r="H399" s="9"/>
      <c r="J399" s="339"/>
      <c r="AV399" s="340"/>
      <c r="AW399" s="340"/>
      <c r="AX399" s="340"/>
      <c r="AY399" s="340"/>
      <c r="AZ399" s="340"/>
    </row>
    <row r="400" spans="6:52" ht="15.75" customHeight="1">
      <c r="F400" s="338"/>
      <c r="G400" s="338"/>
      <c r="H400" s="9"/>
      <c r="J400" s="339"/>
      <c r="AV400" s="340"/>
      <c r="AW400" s="340"/>
      <c r="AX400" s="340"/>
      <c r="AY400" s="340"/>
      <c r="AZ400" s="340"/>
    </row>
    <row r="401" spans="6:52" ht="15.75" customHeight="1">
      <c r="F401" s="338"/>
      <c r="G401" s="338"/>
      <c r="H401" s="9"/>
      <c r="J401" s="339"/>
      <c r="AV401" s="340"/>
      <c r="AW401" s="340"/>
      <c r="AX401" s="340"/>
      <c r="AY401" s="340"/>
      <c r="AZ401" s="340"/>
    </row>
    <row r="402" spans="6:52" ht="15.75" customHeight="1">
      <c r="F402" s="338"/>
      <c r="G402" s="338"/>
      <c r="H402" s="9"/>
      <c r="J402" s="339"/>
      <c r="AV402" s="340"/>
      <c r="AW402" s="340"/>
      <c r="AX402" s="340"/>
      <c r="AY402" s="340"/>
      <c r="AZ402" s="340"/>
    </row>
    <row r="403" spans="6:52" ht="15.75" customHeight="1">
      <c r="F403" s="338"/>
      <c r="G403" s="338"/>
      <c r="H403" s="9"/>
      <c r="J403" s="339"/>
      <c r="AV403" s="340"/>
      <c r="AW403" s="340"/>
      <c r="AX403" s="340"/>
      <c r="AY403" s="340"/>
      <c r="AZ403" s="340"/>
    </row>
    <row r="404" spans="6:52" ht="15.75" customHeight="1">
      <c r="F404" s="338"/>
      <c r="G404" s="338"/>
      <c r="H404" s="9"/>
      <c r="J404" s="339"/>
      <c r="AV404" s="340"/>
      <c r="AW404" s="340"/>
      <c r="AX404" s="340"/>
      <c r="AY404" s="340"/>
      <c r="AZ404" s="340"/>
    </row>
    <row r="405" spans="6:52" ht="15.75" customHeight="1">
      <c r="F405" s="338"/>
      <c r="G405" s="338"/>
      <c r="H405" s="9"/>
      <c r="J405" s="339"/>
      <c r="AV405" s="340"/>
      <c r="AW405" s="340"/>
      <c r="AX405" s="340"/>
      <c r="AY405" s="340"/>
      <c r="AZ405" s="340"/>
    </row>
    <row r="406" spans="6:52" ht="15.75" customHeight="1">
      <c r="F406" s="338"/>
      <c r="G406" s="338"/>
      <c r="H406" s="9"/>
      <c r="J406" s="339"/>
      <c r="AV406" s="340"/>
      <c r="AW406" s="340"/>
      <c r="AX406" s="340"/>
      <c r="AY406" s="340"/>
      <c r="AZ406" s="340"/>
    </row>
    <row r="407" spans="6:52" ht="15.75" customHeight="1">
      <c r="F407" s="338"/>
      <c r="G407" s="338"/>
      <c r="H407" s="9"/>
      <c r="J407" s="339"/>
      <c r="AV407" s="340"/>
      <c r="AW407" s="340"/>
      <c r="AX407" s="340"/>
      <c r="AY407" s="340"/>
      <c r="AZ407" s="340"/>
    </row>
    <row r="408" spans="6:52" ht="15.75" customHeight="1">
      <c r="F408" s="338"/>
      <c r="G408" s="338"/>
      <c r="H408" s="9"/>
      <c r="J408" s="339"/>
      <c r="AV408" s="340"/>
      <c r="AW408" s="340"/>
      <c r="AX408" s="340"/>
      <c r="AY408" s="340"/>
      <c r="AZ408" s="340"/>
    </row>
    <row r="409" spans="6:52" ht="15.75" customHeight="1">
      <c r="F409" s="338"/>
      <c r="G409" s="338"/>
      <c r="H409" s="9"/>
      <c r="J409" s="339"/>
      <c r="AV409" s="340"/>
      <c r="AW409" s="340"/>
      <c r="AX409" s="340"/>
      <c r="AY409" s="340"/>
      <c r="AZ409" s="340"/>
    </row>
    <row r="410" spans="6:52" ht="15.75" customHeight="1">
      <c r="F410" s="338"/>
      <c r="G410" s="338"/>
      <c r="H410" s="9"/>
      <c r="J410" s="339"/>
      <c r="AV410" s="340"/>
      <c r="AW410" s="340"/>
      <c r="AX410" s="340"/>
      <c r="AY410" s="340"/>
      <c r="AZ410" s="340"/>
    </row>
    <row r="411" spans="6:52" ht="15.75" customHeight="1">
      <c r="F411" s="338"/>
      <c r="G411" s="338"/>
      <c r="H411" s="9"/>
      <c r="J411" s="339"/>
      <c r="AV411" s="340"/>
      <c r="AW411" s="340"/>
      <c r="AX411" s="340"/>
      <c r="AY411" s="340"/>
      <c r="AZ411" s="340"/>
    </row>
    <row r="412" spans="6:52" ht="15.75" customHeight="1">
      <c r="F412" s="338"/>
      <c r="G412" s="338"/>
      <c r="H412" s="9"/>
      <c r="J412" s="339"/>
      <c r="AV412" s="340"/>
      <c r="AW412" s="340"/>
      <c r="AX412" s="340"/>
      <c r="AY412" s="340"/>
      <c r="AZ412" s="340"/>
    </row>
    <row r="413" spans="6:52" ht="15.75" customHeight="1">
      <c r="F413" s="338"/>
      <c r="G413" s="338"/>
      <c r="H413" s="9"/>
      <c r="J413" s="339"/>
      <c r="AV413" s="340"/>
      <c r="AW413" s="340"/>
      <c r="AX413" s="340"/>
      <c r="AY413" s="340"/>
      <c r="AZ413" s="340"/>
    </row>
    <row r="414" spans="6:52" ht="15.75" customHeight="1">
      <c r="F414" s="338"/>
      <c r="G414" s="338"/>
      <c r="H414" s="9"/>
      <c r="J414" s="339"/>
      <c r="AV414" s="340"/>
      <c r="AW414" s="340"/>
      <c r="AX414" s="340"/>
      <c r="AY414" s="340"/>
      <c r="AZ414" s="340"/>
    </row>
    <row r="415" spans="6:52" ht="15.75" customHeight="1">
      <c r="F415" s="338"/>
      <c r="G415" s="338"/>
      <c r="H415" s="9"/>
      <c r="J415" s="339"/>
      <c r="AV415" s="340"/>
      <c r="AW415" s="340"/>
      <c r="AX415" s="340"/>
      <c r="AY415" s="340"/>
      <c r="AZ415" s="340"/>
    </row>
    <row r="416" spans="6:52" ht="15.75" customHeight="1">
      <c r="F416" s="338"/>
      <c r="G416" s="338"/>
      <c r="H416" s="9"/>
      <c r="J416" s="339"/>
      <c r="AV416" s="340"/>
      <c r="AW416" s="340"/>
      <c r="AX416" s="340"/>
      <c r="AY416" s="340"/>
      <c r="AZ416" s="340"/>
    </row>
    <row r="417" spans="6:52" ht="15.75" customHeight="1">
      <c r="F417" s="338"/>
      <c r="G417" s="338"/>
      <c r="H417" s="9"/>
      <c r="J417" s="339"/>
      <c r="AV417" s="340"/>
      <c r="AW417" s="340"/>
      <c r="AX417" s="340"/>
      <c r="AY417" s="340"/>
      <c r="AZ417" s="340"/>
    </row>
    <row r="418" spans="6:52" ht="15.75" customHeight="1">
      <c r="F418" s="338"/>
      <c r="G418" s="338"/>
      <c r="H418" s="9"/>
      <c r="J418" s="339"/>
      <c r="AV418" s="340"/>
      <c r="AW418" s="340"/>
      <c r="AX418" s="340"/>
      <c r="AY418" s="340"/>
      <c r="AZ418" s="340"/>
    </row>
    <row r="419" spans="6:52" ht="15.75" customHeight="1">
      <c r="F419" s="338"/>
      <c r="G419" s="338"/>
      <c r="H419" s="9"/>
      <c r="J419" s="339"/>
      <c r="AV419" s="340"/>
      <c r="AW419" s="340"/>
      <c r="AX419" s="340"/>
      <c r="AY419" s="340"/>
      <c r="AZ419" s="340"/>
    </row>
    <row r="420" spans="6:52" ht="15.75" customHeight="1">
      <c r="F420" s="338"/>
      <c r="G420" s="338"/>
      <c r="H420" s="9"/>
      <c r="J420" s="339"/>
      <c r="AV420" s="340"/>
      <c r="AW420" s="340"/>
      <c r="AX420" s="340"/>
      <c r="AY420" s="340"/>
      <c r="AZ420" s="340"/>
    </row>
    <row r="421" spans="6:52" ht="15.75" customHeight="1">
      <c r="F421" s="338"/>
      <c r="G421" s="338"/>
      <c r="H421" s="9"/>
      <c r="J421" s="339"/>
      <c r="AV421" s="340"/>
      <c r="AW421" s="340"/>
      <c r="AX421" s="340"/>
      <c r="AY421" s="340"/>
      <c r="AZ421" s="340"/>
    </row>
    <row r="422" spans="6:52" ht="15.75" customHeight="1">
      <c r="F422" s="338"/>
      <c r="G422" s="338"/>
      <c r="H422" s="9"/>
      <c r="J422" s="339"/>
      <c r="AV422" s="340"/>
      <c r="AW422" s="340"/>
      <c r="AX422" s="340"/>
      <c r="AY422" s="340"/>
      <c r="AZ422" s="340"/>
    </row>
    <row r="423" spans="6:52" ht="15.75" customHeight="1">
      <c r="F423" s="338"/>
      <c r="G423" s="338"/>
      <c r="H423" s="9"/>
      <c r="J423" s="339"/>
      <c r="AV423" s="340"/>
      <c r="AW423" s="340"/>
      <c r="AX423" s="340"/>
      <c r="AY423" s="340"/>
      <c r="AZ423" s="340"/>
    </row>
    <row r="424" spans="6:52" ht="15.75" customHeight="1">
      <c r="F424" s="338"/>
      <c r="G424" s="338"/>
      <c r="H424" s="9"/>
      <c r="J424" s="339"/>
      <c r="AV424" s="340"/>
      <c r="AW424" s="340"/>
      <c r="AX424" s="340"/>
      <c r="AY424" s="340"/>
      <c r="AZ424" s="340"/>
    </row>
    <row r="425" spans="6:52" ht="15.75" customHeight="1">
      <c r="F425" s="338"/>
      <c r="G425" s="338"/>
      <c r="H425" s="9"/>
      <c r="J425" s="339"/>
      <c r="AV425" s="340"/>
      <c r="AW425" s="340"/>
      <c r="AX425" s="340"/>
      <c r="AY425" s="340"/>
      <c r="AZ425" s="340"/>
    </row>
    <row r="426" spans="6:52" ht="15.75" customHeight="1">
      <c r="F426" s="338"/>
      <c r="G426" s="338"/>
      <c r="H426" s="9"/>
      <c r="J426" s="339"/>
      <c r="AV426" s="340"/>
      <c r="AW426" s="340"/>
      <c r="AX426" s="340"/>
      <c r="AY426" s="340"/>
      <c r="AZ426" s="340"/>
    </row>
    <row r="427" spans="6:52" ht="15.75" customHeight="1">
      <c r="F427" s="338"/>
      <c r="G427" s="338"/>
      <c r="H427" s="9"/>
      <c r="J427" s="339"/>
      <c r="AV427" s="340"/>
      <c r="AW427" s="340"/>
      <c r="AX427" s="340"/>
      <c r="AY427" s="340"/>
      <c r="AZ427" s="340"/>
    </row>
    <row r="428" spans="6:52" ht="15.75" customHeight="1">
      <c r="F428" s="338"/>
      <c r="G428" s="338"/>
      <c r="H428" s="9"/>
      <c r="J428" s="339"/>
      <c r="AV428" s="340"/>
      <c r="AW428" s="340"/>
      <c r="AX428" s="340"/>
      <c r="AY428" s="340"/>
      <c r="AZ428" s="340"/>
    </row>
    <row r="429" spans="6:52" ht="15.75" customHeight="1">
      <c r="F429" s="338"/>
      <c r="G429" s="338"/>
      <c r="H429" s="9"/>
      <c r="J429" s="339"/>
      <c r="AV429" s="340"/>
      <c r="AW429" s="340"/>
      <c r="AX429" s="340"/>
      <c r="AY429" s="340"/>
      <c r="AZ429" s="340"/>
    </row>
    <row r="430" spans="6:52" ht="15.75" customHeight="1">
      <c r="F430" s="338"/>
      <c r="G430" s="338"/>
      <c r="H430" s="9"/>
      <c r="J430" s="339"/>
      <c r="AV430" s="340"/>
      <c r="AW430" s="340"/>
      <c r="AX430" s="340"/>
      <c r="AY430" s="340"/>
      <c r="AZ430" s="340"/>
    </row>
    <row r="431" spans="6:52" ht="15.75" customHeight="1">
      <c r="F431" s="338"/>
      <c r="G431" s="338"/>
      <c r="H431" s="9"/>
      <c r="J431" s="339"/>
      <c r="AV431" s="340"/>
      <c r="AW431" s="340"/>
      <c r="AX431" s="340"/>
      <c r="AY431" s="340"/>
      <c r="AZ431" s="340"/>
    </row>
    <row r="432" spans="6:52" ht="15.75" customHeight="1">
      <c r="F432" s="338"/>
      <c r="G432" s="338"/>
      <c r="H432" s="9"/>
      <c r="J432" s="339"/>
      <c r="AV432" s="340"/>
      <c r="AW432" s="340"/>
      <c r="AX432" s="340"/>
      <c r="AY432" s="340"/>
      <c r="AZ432" s="340"/>
    </row>
    <row r="433" spans="6:52" ht="15.75" customHeight="1">
      <c r="F433" s="338"/>
      <c r="G433" s="338"/>
      <c r="H433" s="9"/>
      <c r="J433" s="339"/>
      <c r="AV433" s="340"/>
      <c r="AW433" s="340"/>
      <c r="AX433" s="340"/>
      <c r="AY433" s="340"/>
      <c r="AZ433" s="340"/>
    </row>
    <row r="434" spans="6:52" ht="15.75" customHeight="1">
      <c r="F434" s="338"/>
      <c r="G434" s="338"/>
      <c r="H434" s="9"/>
      <c r="J434" s="339"/>
      <c r="AV434" s="340"/>
      <c r="AW434" s="340"/>
      <c r="AX434" s="340"/>
      <c r="AY434" s="340"/>
      <c r="AZ434" s="340"/>
    </row>
    <row r="435" spans="6:52" ht="15.75" customHeight="1">
      <c r="F435" s="338"/>
      <c r="G435" s="338"/>
      <c r="H435" s="9"/>
      <c r="J435" s="339"/>
      <c r="AV435" s="340"/>
      <c r="AW435" s="340"/>
      <c r="AX435" s="340"/>
      <c r="AY435" s="340"/>
      <c r="AZ435" s="340"/>
    </row>
    <row r="436" spans="6:52" ht="15.75" customHeight="1">
      <c r="F436" s="338"/>
      <c r="G436" s="338"/>
      <c r="H436" s="9"/>
      <c r="J436" s="339"/>
      <c r="AV436" s="340"/>
      <c r="AW436" s="340"/>
      <c r="AX436" s="340"/>
      <c r="AY436" s="340"/>
      <c r="AZ436" s="340"/>
    </row>
    <row r="437" spans="6:52" ht="15.75" customHeight="1">
      <c r="F437" s="338"/>
      <c r="G437" s="338"/>
      <c r="H437" s="9"/>
      <c r="J437" s="339"/>
      <c r="AV437" s="340"/>
      <c r="AW437" s="340"/>
      <c r="AX437" s="340"/>
      <c r="AY437" s="340"/>
      <c r="AZ437" s="340"/>
    </row>
    <row r="438" spans="6:52" ht="15.75" customHeight="1">
      <c r="F438" s="338"/>
      <c r="G438" s="338"/>
      <c r="H438" s="9"/>
      <c r="J438" s="339"/>
      <c r="AV438" s="340"/>
      <c r="AW438" s="340"/>
      <c r="AX438" s="340"/>
      <c r="AY438" s="340"/>
      <c r="AZ438" s="340"/>
    </row>
    <row r="439" spans="6:52" ht="15.75" customHeight="1">
      <c r="F439" s="338"/>
      <c r="G439" s="338"/>
      <c r="H439" s="9"/>
      <c r="J439" s="339"/>
      <c r="AV439" s="340"/>
      <c r="AW439" s="340"/>
      <c r="AX439" s="340"/>
      <c r="AY439" s="340"/>
      <c r="AZ439" s="340"/>
    </row>
    <row r="440" spans="6:52" ht="15.75" customHeight="1">
      <c r="F440" s="338"/>
      <c r="G440" s="338"/>
      <c r="H440" s="9"/>
      <c r="J440" s="339"/>
      <c r="AV440" s="340"/>
      <c r="AW440" s="340"/>
      <c r="AX440" s="340"/>
      <c r="AY440" s="340"/>
      <c r="AZ440" s="340"/>
    </row>
    <row r="441" spans="6:52" ht="15.75" customHeight="1">
      <c r="F441" s="338"/>
      <c r="G441" s="338"/>
      <c r="H441" s="9"/>
      <c r="J441" s="339"/>
      <c r="AV441" s="340"/>
      <c r="AW441" s="340"/>
      <c r="AX441" s="340"/>
      <c r="AY441" s="340"/>
      <c r="AZ441" s="340"/>
    </row>
    <row r="442" spans="6:52" ht="15.75" customHeight="1">
      <c r="F442" s="338"/>
      <c r="G442" s="338"/>
      <c r="H442" s="9"/>
      <c r="J442" s="339"/>
      <c r="AV442" s="340"/>
      <c r="AW442" s="340"/>
      <c r="AX442" s="340"/>
      <c r="AY442" s="340"/>
      <c r="AZ442" s="340"/>
    </row>
    <row r="443" spans="6:52" ht="15.75" customHeight="1">
      <c r="F443" s="338"/>
      <c r="G443" s="338"/>
      <c r="H443" s="9"/>
      <c r="J443" s="339"/>
      <c r="AV443" s="340"/>
      <c r="AW443" s="340"/>
      <c r="AX443" s="340"/>
      <c r="AY443" s="340"/>
      <c r="AZ443" s="340"/>
    </row>
    <row r="444" spans="6:52" ht="15.75" customHeight="1">
      <c r="F444" s="338"/>
      <c r="G444" s="338"/>
      <c r="H444" s="9"/>
      <c r="J444" s="339"/>
      <c r="AV444" s="340"/>
      <c r="AW444" s="340"/>
      <c r="AX444" s="340"/>
      <c r="AY444" s="340"/>
      <c r="AZ444" s="340"/>
    </row>
    <row r="445" spans="6:52" ht="15.75" customHeight="1">
      <c r="F445" s="338"/>
      <c r="G445" s="338"/>
      <c r="H445" s="9"/>
      <c r="J445" s="339"/>
      <c r="AV445" s="340"/>
      <c r="AW445" s="340"/>
      <c r="AX445" s="340"/>
      <c r="AY445" s="340"/>
      <c r="AZ445" s="340"/>
    </row>
    <row r="446" spans="6:52" ht="15.75" customHeight="1">
      <c r="F446" s="338"/>
      <c r="G446" s="338"/>
      <c r="H446" s="9"/>
      <c r="J446" s="339"/>
      <c r="AV446" s="340"/>
      <c r="AW446" s="340"/>
      <c r="AX446" s="340"/>
      <c r="AY446" s="340"/>
      <c r="AZ446" s="340"/>
    </row>
    <row r="447" spans="6:52" ht="15.75" customHeight="1">
      <c r="F447" s="338"/>
      <c r="G447" s="338"/>
      <c r="H447" s="9"/>
      <c r="J447" s="339"/>
      <c r="AV447" s="340"/>
      <c r="AW447" s="340"/>
      <c r="AX447" s="340"/>
      <c r="AY447" s="340"/>
      <c r="AZ447" s="340"/>
    </row>
    <row r="448" spans="6:52" ht="15.75" customHeight="1">
      <c r="F448" s="338"/>
      <c r="G448" s="338"/>
      <c r="H448" s="9"/>
      <c r="J448" s="339"/>
      <c r="AV448" s="340"/>
      <c r="AW448" s="340"/>
      <c r="AX448" s="340"/>
      <c r="AY448" s="340"/>
      <c r="AZ448" s="340"/>
    </row>
    <row r="449" spans="6:52" ht="15.75" customHeight="1">
      <c r="F449" s="338"/>
      <c r="G449" s="338"/>
      <c r="H449" s="9"/>
      <c r="J449" s="339"/>
      <c r="AV449" s="340"/>
      <c r="AW449" s="340"/>
      <c r="AX449" s="340"/>
      <c r="AY449" s="340"/>
      <c r="AZ449" s="340"/>
    </row>
    <row r="450" spans="6:52" ht="15.75" customHeight="1">
      <c r="F450" s="338"/>
      <c r="G450" s="338"/>
      <c r="H450" s="9"/>
      <c r="J450" s="339"/>
      <c r="AV450" s="340"/>
      <c r="AW450" s="340"/>
      <c r="AX450" s="340"/>
      <c r="AY450" s="340"/>
      <c r="AZ450" s="340"/>
    </row>
    <row r="451" spans="6:52" ht="15.75" customHeight="1">
      <c r="F451" s="338"/>
      <c r="G451" s="338"/>
      <c r="H451" s="9"/>
      <c r="J451" s="339"/>
      <c r="AV451" s="340"/>
      <c r="AW451" s="340"/>
      <c r="AX451" s="340"/>
      <c r="AY451" s="340"/>
      <c r="AZ451" s="340"/>
    </row>
    <row r="452" spans="6:52" ht="15.75" customHeight="1">
      <c r="F452" s="338"/>
      <c r="G452" s="338"/>
      <c r="H452" s="9"/>
      <c r="J452" s="339"/>
      <c r="AV452" s="340"/>
      <c r="AW452" s="340"/>
      <c r="AX452" s="340"/>
      <c r="AY452" s="340"/>
      <c r="AZ452" s="340"/>
    </row>
    <row r="453" spans="6:52" ht="15.75" customHeight="1">
      <c r="F453" s="338"/>
      <c r="G453" s="338"/>
      <c r="H453" s="9"/>
      <c r="J453" s="339"/>
      <c r="AV453" s="340"/>
      <c r="AW453" s="340"/>
      <c r="AX453" s="340"/>
      <c r="AY453" s="340"/>
      <c r="AZ453" s="340"/>
    </row>
    <row r="454" spans="6:52" ht="15.75" customHeight="1">
      <c r="F454" s="338"/>
      <c r="G454" s="338"/>
      <c r="H454" s="9"/>
      <c r="J454" s="339"/>
      <c r="AV454" s="340"/>
      <c r="AW454" s="340"/>
      <c r="AX454" s="340"/>
      <c r="AY454" s="340"/>
      <c r="AZ454" s="340"/>
    </row>
    <row r="455" spans="6:52" ht="15.75" customHeight="1">
      <c r="F455" s="338"/>
      <c r="G455" s="338"/>
      <c r="H455" s="9"/>
      <c r="J455" s="339"/>
      <c r="AV455" s="340"/>
      <c r="AW455" s="340"/>
      <c r="AX455" s="340"/>
      <c r="AY455" s="340"/>
      <c r="AZ455" s="340"/>
    </row>
    <row r="456" spans="6:52" ht="15.75" customHeight="1">
      <c r="F456" s="338"/>
      <c r="G456" s="338"/>
      <c r="H456" s="9"/>
      <c r="J456" s="339"/>
      <c r="AV456" s="340"/>
      <c r="AW456" s="340"/>
      <c r="AX456" s="340"/>
      <c r="AY456" s="340"/>
      <c r="AZ456" s="340"/>
    </row>
    <row r="457" spans="6:52" ht="15.75" customHeight="1">
      <c r="F457" s="338"/>
      <c r="G457" s="338"/>
      <c r="H457" s="9"/>
      <c r="J457" s="339"/>
      <c r="AV457" s="340"/>
      <c r="AW457" s="340"/>
      <c r="AX457" s="340"/>
      <c r="AY457" s="340"/>
      <c r="AZ457" s="340"/>
    </row>
    <row r="458" spans="6:52" ht="15.75" customHeight="1">
      <c r="F458" s="338"/>
      <c r="G458" s="338"/>
      <c r="H458" s="9"/>
      <c r="J458" s="339"/>
      <c r="AV458" s="340"/>
      <c r="AW458" s="340"/>
      <c r="AX458" s="340"/>
      <c r="AY458" s="340"/>
      <c r="AZ458" s="340"/>
    </row>
    <row r="459" spans="6:52" ht="15.75" customHeight="1">
      <c r="F459" s="338"/>
      <c r="G459" s="338"/>
      <c r="H459" s="9"/>
      <c r="J459" s="339"/>
      <c r="AV459" s="340"/>
      <c r="AW459" s="340"/>
      <c r="AX459" s="340"/>
      <c r="AY459" s="340"/>
      <c r="AZ459" s="340"/>
    </row>
    <row r="460" spans="6:52" ht="15.75" customHeight="1">
      <c r="F460" s="338"/>
      <c r="G460" s="338"/>
      <c r="H460" s="9"/>
      <c r="J460" s="339"/>
      <c r="AV460" s="340"/>
      <c r="AW460" s="340"/>
      <c r="AX460" s="340"/>
      <c r="AY460" s="340"/>
      <c r="AZ460" s="340"/>
    </row>
    <row r="461" spans="6:52" ht="15.75" customHeight="1">
      <c r="F461" s="338"/>
      <c r="G461" s="338"/>
      <c r="H461" s="9"/>
      <c r="J461" s="339"/>
      <c r="AV461" s="340"/>
      <c r="AW461" s="340"/>
      <c r="AX461" s="340"/>
      <c r="AY461" s="340"/>
      <c r="AZ461" s="340"/>
    </row>
    <row r="462" spans="6:52" ht="15.75" customHeight="1">
      <c r="F462" s="338"/>
      <c r="G462" s="338"/>
      <c r="H462" s="9"/>
      <c r="J462" s="339"/>
      <c r="AV462" s="340"/>
      <c r="AW462" s="340"/>
      <c r="AX462" s="340"/>
      <c r="AY462" s="340"/>
      <c r="AZ462" s="340"/>
    </row>
    <row r="463" spans="6:52" ht="15.75" customHeight="1">
      <c r="F463" s="338"/>
      <c r="G463" s="338"/>
      <c r="H463" s="9"/>
      <c r="J463" s="339"/>
      <c r="AV463" s="340"/>
      <c r="AW463" s="340"/>
      <c r="AX463" s="340"/>
      <c r="AY463" s="340"/>
      <c r="AZ463" s="340"/>
    </row>
    <row r="464" spans="6:52" ht="15.75" customHeight="1">
      <c r="F464" s="338"/>
      <c r="G464" s="338"/>
      <c r="H464" s="9"/>
      <c r="J464" s="339"/>
      <c r="AV464" s="340"/>
      <c r="AW464" s="340"/>
      <c r="AX464" s="340"/>
      <c r="AY464" s="340"/>
      <c r="AZ464" s="340"/>
    </row>
    <row r="465" spans="6:52" ht="15.75" customHeight="1">
      <c r="F465" s="338"/>
      <c r="G465" s="338"/>
      <c r="H465" s="9"/>
      <c r="J465" s="339"/>
      <c r="AV465" s="340"/>
      <c r="AW465" s="340"/>
      <c r="AX465" s="340"/>
      <c r="AY465" s="340"/>
      <c r="AZ465" s="340"/>
    </row>
    <row r="466" spans="6:52" ht="15.75" customHeight="1">
      <c r="F466" s="338"/>
      <c r="G466" s="338"/>
      <c r="H466" s="9"/>
      <c r="J466" s="339"/>
      <c r="AV466" s="340"/>
      <c r="AW466" s="340"/>
      <c r="AX466" s="340"/>
      <c r="AY466" s="340"/>
      <c r="AZ466" s="340"/>
    </row>
    <row r="467" spans="6:52" ht="15.75" customHeight="1">
      <c r="F467" s="338"/>
      <c r="G467" s="338"/>
      <c r="H467" s="9"/>
      <c r="J467" s="339"/>
      <c r="AV467" s="340"/>
      <c r="AW467" s="340"/>
      <c r="AX467" s="340"/>
      <c r="AY467" s="340"/>
      <c r="AZ467" s="340"/>
    </row>
    <row r="468" spans="6:52" ht="15.75" customHeight="1">
      <c r="F468" s="338"/>
      <c r="G468" s="338"/>
      <c r="H468" s="9"/>
      <c r="J468" s="339"/>
      <c r="AV468" s="340"/>
      <c r="AW468" s="340"/>
      <c r="AX468" s="340"/>
      <c r="AY468" s="340"/>
      <c r="AZ468" s="340"/>
    </row>
    <row r="469" spans="6:52" ht="15.75" customHeight="1">
      <c r="F469" s="338"/>
      <c r="G469" s="338"/>
      <c r="H469" s="9"/>
      <c r="J469" s="339"/>
      <c r="AV469" s="340"/>
      <c r="AW469" s="340"/>
      <c r="AX469" s="340"/>
      <c r="AY469" s="340"/>
      <c r="AZ469" s="340"/>
    </row>
    <row r="470" spans="6:52" ht="15.75" customHeight="1">
      <c r="F470" s="338"/>
      <c r="G470" s="338"/>
      <c r="H470" s="9"/>
      <c r="J470" s="339"/>
      <c r="AV470" s="340"/>
      <c r="AW470" s="340"/>
      <c r="AX470" s="340"/>
      <c r="AY470" s="340"/>
      <c r="AZ470" s="340"/>
    </row>
    <row r="471" spans="6:52" ht="15.75" customHeight="1">
      <c r="F471" s="338"/>
      <c r="G471" s="338"/>
      <c r="H471" s="9"/>
      <c r="J471" s="339"/>
      <c r="AV471" s="340"/>
      <c r="AW471" s="340"/>
      <c r="AX471" s="340"/>
      <c r="AY471" s="340"/>
      <c r="AZ471" s="340"/>
    </row>
    <row r="472" spans="6:52" ht="15.75" customHeight="1">
      <c r="F472" s="338"/>
      <c r="G472" s="338"/>
      <c r="H472" s="9"/>
      <c r="J472" s="339"/>
      <c r="AV472" s="340"/>
      <c r="AW472" s="340"/>
      <c r="AX472" s="340"/>
      <c r="AY472" s="340"/>
      <c r="AZ472" s="340"/>
    </row>
    <row r="473" spans="6:52" ht="15.75" customHeight="1">
      <c r="F473" s="338"/>
      <c r="G473" s="338"/>
      <c r="H473" s="9"/>
      <c r="J473" s="339"/>
      <c r="AV473" s="340"/>
      <c r="AW473" s="340"/>
      <c r="AX473" s="340"/>
      <c r="AY473" s="340"/>
      <c r="AZ473" s="340"/>
    </row>
    <row r="474" spans="6:52" ht="15.75" customHeight="1">
      <c r="F474" s="338"/>
      <c r="G474" s="338"/>
      <c r="H474" s="9"/>
      <c r="J474" s="339"/>
      <c r="AV474" s="340"/>
      <c r="AW474" s="340"/>
      <c r="AX474" s="340"/>
      <c r="AY474" s="340"/>
      <c r="AZ474" s="340"/>
    </row>
    <row r="475" spans="6:52" ht="15.75" customHeight="1">
      <c r="F475" s="338"/>
      <c r="G475" s="338"/>
      <c r="H475" s="9"/>
      <c r="J475" s="339"/>
      <c r="AV475" s="340"/>
      <c r="AW475" s="340"/>
      <c r="AX475" s="340"/>
      <c r="AY475" s="340"/>
      <c r="AZ475" s="340"/>
    </row>
    <row r="476" spans="6:52" ht="15.75" customHeight="1">
      <c r="F476" s="338"/>
      <c r="G476" s="338"/>
      <c r="H476" s="9"/>
      <c r="J476" s="339"/>
      <c r="AV476" s="340"/>
      <c r="AW476" s="340"/>
      <c r="AX476" s="340"/>
      <c r="AY476" s="340"/>
      <c r="AZ476" s="340"/>
    </row>
    <row r="477" spans="6:52" ht="15.75" customHeight="1">
      <c r="F477" s="338"/>
      <c r="G477" s="338"/>
      <c r="H477" s="9"/>
      <c r="J477" s="339"/>
      <c r="AV477" s="340"/>
      <c r="AW477" s="340"/>
      <c r="AX477" s="340"/>
      <c r="AY477" s="340"/>
      <c r="AZ477" s="340"/>
    </row>
    <row r="478" spans="6:52" ht="15.75" customHeight="1">
      <c r="F478" s="338"/>
      <c r="G478" s="338"/>
      <c r="H478" s="9"/>
      <c r="J478" s="339"/>
      <c r="AV478" s="340"/>
      <c r="AW478" s="340"/>
      <c r="AX478" s="340"/>
      <c r="AY478" s="340"/>
      <c r="AZ478" s="340"/>
    </row>
    <row r="479" spans="6:52" ht="15.75" customHeight="1">
      <c r="F479" s="338"/>
      <c r="G479" s="338"/>
      <c r="H479" s="9"/>
      <c r="J479" s="339"/>
      <c r="AV479" s="340"/>
      <c r="AW479" s="340"/>
      <c r="AX479" s="340"/>
      <c r="AY479" s="340"/>
      <c r="AZ479" s="340"/>
    </row>
    <row r="480" spans="6:52" ht="15.75" customHeight="1">
      <c r="F480" s="338"/>
      <c r="G480" s="338"/>
      <c r="H480" s="9"/>
      <c r="J480" s="339"/>
      <c r="AV480" s="340"/>
      <c r="AW480" s="340"/>
      <c r="AX480" s="340"/>
      <c r="AY480" s="340"/>
      <c r="AZ480" s="340"/>
    </row>
    <row r="481" spans="6:52" ht="15.75" customHeight="1">
      <c r="F481" s="338"/>
      <c r="G481" s="338"/>
      <c r="H481" s="9"/>
      <c r="J481" s="339"/>
      <c r="AV481" s="340"/>
      <c r="AW481" s="340"/>
      <c r="AX481" s="340"/>
      <c r="AY481" s="340"/>
      <c r="AZ481" s="340"/>
    </row>
    <row r="482" spans="6:52" ht="15.75" customHeight="1">
      <c r="F482" s="338"/>
      <c r="G482" s="338"/>
      <c r="H482" s="9"/>
      <c r="J482" s="339"/>
      <c r="AV482" s="340"/>
      <c r="AW482" s="340"/>
      <c r="AX482" s="340"/>
      <c r="AY482" s="340"/>
      <c r="AZ482" s="340"/>
    </row>
    <row r="483" spans="6:52" ht="15.75" customHeight="1">
      <c r="F483" s="338"/>
      <c r="G483" s="338"/>
      <c r="H483" s="9"/>
      <c r="J483" s="339"/>
      <c r="AV483" s="340"/>
      <c r="AW483" s="340"/>
      <c r="AX483" s="340"/>
      <c r="AY483" s="340"/>
      <c r="AZ483" s="340"/>
    </row>
    <row r="484" spans="6:52" ht="15.75" customHeight="1">
      <c r="F484" s="338"/>
      <c r="G484" s="338"/>
      <c r="H484" s="9"/>
      <c r="J484" s="339"/>
      <c r="AV484" s="340"/>
      <c r="AW484" s="340"/>
      <c r="AX484" s="340"/>
      <c r="AY484" s="340"/>
      <c r="AZ484" s="340"/>
    </row>
    <row r="485" spans="6:52" ht="15.75" customHeight="1">
      <c r="F485" s="338"/>
      <c r="G485" s="338"/>
      <c r="H485" s="9"/>
      <c r="J485" s="339"/>
      <c r="AV485" s="340"/>
      <c r="AW485" s="340"/>
      <c r="AX485" s="340"/>
      <c r="AY485" s="340"/>
      <c r="AZ485" s="340"/>
    </row>
    <row r="486" spans="6:52" ht="15.75" customHeight="1">
      <c r="F486" s="338"/>
      <c r="G486" s="338"/>
      <c r="H486" s="9"/>
      <c r="J486" s="339"/>
      <c r="AV486" s="340"/>
      <c r="AW486" s="340"/>
      <c r="AX486" s="340"/>
      <c r="AY486" s="340"/>
      <c r="AZ486" s="340"/>
    </row>
    <row r="487" spans="6:52" ht="15.75" customHeight="1">
      <c r="F487" s="338"/>
      <c r="G487" s="338"/>
      <c r="H487" s="9"/>
      <c r="J487" s="339"/>
      <c r="AV487" s="340"/>
      <c r="AW487" s="340"/>
      <c r="AX487" s="340"/>
      <c r="AY487" s="340"/>
      <c r="AZ487" s="340"/>
    </row>
    <row r="488" spans="6:52" ht="15.75" customHeight="1">
      <c r="F488" s="338"/>
      <c r="G488" s="338"/>
      <c r="H488" s="9"/>
      <c r="J488" s="339"/>
      <c r="AV488" s="340"/>
      <c r="AW488" s="340"/>
      <c r="AX488" s="340"/>
      <c r="AY488" s="340"/>
      <c r="AZ488" s="340"/>
    </row>
    <row r="489" spans="6:52" ht="15.75" customHeight="1">
      <c r="F489" s="338"/>
      <c r="G489" s="338"/>
      <c r="H489" s="9"/>
      <c r="J489" s="339"/>
      <c r="AV489" s="340"/>
      <c r="AW489" s="340"/>
      <c r="AX489" s="340"/>
      <c r="AY489" s="340"/>
      <c r="AZ489" s="340"/>
    </row>
    <row r="490" spans="6:52" ht="15.75" customHeight="1">
      <c r="F490" s="338"/>
      <c r="G490" s="338"/>
      <c r="H490" s="9"/>
      <c r="J490" s="339"/>
      <c r="AV490" s="340"/>
      <c r="AW490" s="340"/>
      <c r="AX490" s="340"/>
      <c r="AY490" s="340"/>
      <c r="AZ490" s="340"/>
    </row>
    <row r="491" spans="6:52" ht="15.75" customHeight="1">
      <c r="F491" s="338"/>
      <c r="G491" s="338"/>
      <c r="H491" s="9"/>
      <c r="J491" s="339"/>
      <c r="AV491" s="340"/>
      <c r="AW491" s="340"/>
      <c r="AX491" s="340"/>
      <c r="AY491" s="340"/>
      <c r="AZ491" s="340"/>
    </row>
    <row r="492" spans="6:52" ht="15.75" customHeight="1">
      <c r="F492" s="338"/>
      <c r="G492" s="338"/>
      <c r="H492" s="9"/>
      <c r="J492" s="339"/>
      <c r="AV492" s="340"/>
      <c r="AW492" s="340"/>
      <c r="AX492" s="340"/>
      <c r="AY492" s="340"/>
      <c r="AZ492" s="340"/>
    </row>
    <row r="493" spans="6:52" ht="15.75" customHeight="1">
      <c r="F493" s="338"/>
      <c r="G493" s="338"/>
      <c r="H493" s="9"/>
      <c r="J493" s="339"/>
      <c r="AV493" s="340"/>
      <c r="AW493" s="340"/>
      <c r="AX493" s="340"/>
      <c r="AY493" s="340"/>
      <c r="AZ493" s="340"/>
    </row>
    <row r="494" spans="6:52" ht="15.75" customHeight="1">
      <c r="F494" s="338"/>
      <c r="G494" s="338"/>
      <c r="H494" s="9"/>
      <c r="J494" s="339"/>
      <c r="AV494" s="340"/>
      <c r="AW494" s="340"/>
      <c r="AX494" s="340"/>
      <c r="AY494" s="340"/>
      <c r="AZ494" s="340"/>
    </row>
    <row r="495" spans="6:52" ht="15.75" customHeight="1">
      <c r="F495" s="338"/>
      <c r="G495" s="338"/>
      <c r="H495" s="9"/>
      <c r="J495" s="339"/>
      <c r="AV495" s="340"/>
      <c r="AW495" s="340"/>
      <c r="AX495" s="340"/>
      <c r="AY495" s="340"/>
      <c r="AZ495" s="340"/>
    </row>
    <row r="496" spans="6:52" ht="15.75" customHeight="1">
      <c r="F496" s="338"/>
      <c r="G496" s="338"/>
      <c r="H496" s="9"/>
      <c r="J496" s="339"/>
      <c r="AV496" s="340"/>
      <c r="AW496" s="340"/>
      <c r="AX496" s="340"/>
      <c r="AY496" s="340"/>
      <c r="AZ496" s="340"/>
    </row>
    <row r="497" spans="6:52" ht="15.75" customHeight="1">
      <c r="F497" s="338"/>
      <c r="G497" s="338"/>
      <c r="H497" s="9"/>
      <c r="J497" s="339"/>
      <c r="AV497" s="340"/>
      <c r="AW497" s="340"/>
      <c r="AX497" s="340"/>
      <c r="AY497" s="340"/>
      <c r="AZ497" s="340"/>
    </row>
    <row r="498" spans="6:52" ht="15.75" customHeight="1">
      <c r="F498" s="338"/>
      <c r="G498" s="338"/>
      <c r="H498" s="9"/>
      <c r="J498" s="339"/>
      <c r="AV498" s="340"/>
      <c r="AW498" s="340"/>
      <c r="AX498" s="340"/>
      <c r="AY498" s="340"/>
      <c r="AZ498" s="340"/>
    </row>
    <row r="499" spans="6:52" ht="15.75" customHeight="1">
      <c r="F499" s="338"/>
      <c r="G499" s="338"/>
      <c r="H499" s="9"/>
      <c r="J499" s="339"/>
      <c r="AV499" s="340"/>
      <c r="AW499" s="340"/>
      <c r="AX499" s="340"/>
      <c r="AY499" s="340"/>
      <c r="AZ499" s="340"/>
    </row>
    <row r="500" spans="6:52" ht="15.75" customHeight="1">
      <c r="F500" s="338"/>
      <c r="G500" s="338"/>
      <c r="H500" s="9"/>
      <c r="J500" s="339"/>
      <c r="AV500" s="340"/>
      <c r="AW500" s="340"/>
      <c r="AX500" s="340"/>
      <c r="AY500" s="340"/>
      <c r="AZ500" s="340"/>
    </row>
    <row r="501" spans="6:52" ht="15.75" customHeight="1">
      <c r="F501" s="338"/>
      <c r="G501" s="338"/>
      <c r="H501" s="9"/>
      <c r="J501" s="339"/>
      <c r="AV501" s="340"/>
      <c r="AW501" s="340"/>
      <c r="AX501" s="340"/>
      <c r="AY501" s="340"/>
      <c r="AZ501" s="340"/>
    </row>
    <row r="502" spans="6:52" ht="15.75" customHeight="1">
      <c r="F502" s="338"/>
      <c r="G502" s="338"/>
      <c r="H502" s="9"/>
      <c r="J502" s="339"/>
      <c r="AV502" s="340"/>
      <c r="AW502" s="340"/>
      <c r="AX502" s="340"/>
      <c r="AY502" s="340"/>
      <c r="AZ502" s="340"/>
    </row>
    <row r="503" spans="6:52" ht="15.75" customHeight="1">
      <c r="F503" s="338"/>
      <c r="G503" s="338"/>
      <c r="H503" s="9"/>
      <c r="J503" s="339"/>
      <c r="AV503" s="340"/>
      <c r="AW503" s="340"/>
      <c r="AX503" s="340"/>
      <c r="AY503" s="340"/>
      <c r="AZ503" s="340"/>
    </row>
    <row r="504" spans="6:52" ht="15.75" customHeight="1">
      <c r="F504" s="338"/>
      <c r="G504" s="338"/>
      <c r="H504" s="9"/>
      <c r="J504" s="339"/>
      <c r="AV504" s="340"/>
      <c r="AW504" s="340"/>
      <c r="AX504" s="340"/>
      <c r="AY504" s="340"/>
      <c r="AZ504" s="340"/>
    </row>
    <row r="505" spans="6:52" ht="15.75" customHeight="1">
      <c r="F505" s="338"/>
      <c r="G505" s="338"/>
      <c r="H505" s="9"/>
      <c r="J505" s="339"/>
      <c r="AV505" s="340"/>
      <c r="AW505" s="340"/>
      <c r="AX505" s="340"/>
      <c r="AY505" s="340"/>
      <c r="AZ505" s="340"/>
    </row>
    <row r="506" spans="6:52" ht="15.75" customHeight="1">
      <c r="F506" s="338"/>
      <c r="G506" s="338"/>
      <c r="H506" s="9"/>
      <c r="J506" s="339"/>
      <c r="AV506" s="340"/>
      <c r="AW506" s="340"/>
      <c r="AX506" s="340"/>
      <c r="AY506" s="340"/>
      <c r="AZ506" s="340"/>
    </row>
    <row r="507" spans="6:52" ht="15.75" customHeight="1">
      <c r="F507" s="338"/>
      <c r="G507" s="338"/>
      <c r="H507" s="9"/>
      <c r="J507" s="339"/>
      <c r="AV507" s="340"/>
      <c r="AW507" s="340"/>
      <c r="AX507" s="340"/>
      <c r="AY507" s="340"/>
      <c r="AZ507" s="340"/>
    </row>
    <row r="508" spans="6:52" ht="15.75" customHeight="1">
      <c r="F508" s="338"/>
      <c r="G508" s="338"/>
      <c r="H508" s="9"/>
      <c r="J508" s="339"/>
      <c r="AV508" s="340"/>
      <c r="AW508" s="340"/>
      <c r="AX508" s="340"/>
      <c r="AY508" s="340"/>
      <c r="AZ508" s="340"/>
    </row>
    <row r="509" spans="6:52" ht="15.75" customHeight="1">
      <c r="F509" s="338"/>
      <c r="G509" s="338"/>
      <c r="H509" s="9"/>
      <c r="J509" s="339"/>
      <c r="AV509" s="340"/>
      <c r="AW509" s="340"/>
      <c r="AX509" s="340"/>
      <c r="AY509" s="340"/>
      <c r="AZ509" s="340"/>
    </row>
    <row r="510" spans="6:52" ht="15.75" customHeight="1">
      <c r="F510" s="338"/>
      <c r="G510" s="338"/>
      <c r="H510" s="9"/>
      <c r="J510" s="339"/>
      <c r="AV510" s="340"/>
      <c r="AW510" s="340"/>
      <c r="AX510" s="340"/>
      <c r="AY510" s="340"/>
      <c r="AZ510" s="340"/>
    </row>
    <row r="511" spans="6:52" ht="15.75" customHeight="1">
      <c r="F511" s="338"/>
      <c r="G511" s="338"/>
      <c r="H511" s="9"/>
      <c r="J511" s="339"/>
      <c r="AV511" s="340"/>
      <c r="AW511" s="340"/>
      <c r="AX511" s="340"/>
      <c r="AY511" s="340"/>
      <c r="AZ511" s="340"/>
    </row>
    <row r="512" spans="6:52" ht="15.75" customHeight="1">
      <c r="F512" s="338"/>
      <c r="G512" s="338"/>
      <c r="H512" s="9"/>
      <c r="J512" s="339"/>
      <c r="AV512" s="340"/>
      <c r="AW512" s="340"/>
      <c r="AX512" s="340"/>
      <c r="AY512" s="340"/>
      <c r="AZ512" s="340"/>
    </row>
    <row r="513" spans="6:52" ht="15.75" customHeight="1">
      <c r="F513" s="338"/>
      <c r="G513" s="338"/>
      <c r="H513" s="9"/>
      <c r="J513" s="339"/>
      <c r="AV513" s="340"/>
      <c r="AW513" s="340"/>
      <c r="AX513" s="340"/>
      <c r="AY513" s="340"/>
      <c r="AZ513" s="340"/>
    </row>
    <row r="514" spans="6:52" ht="15.75" customHeight="1">
      <c r="F514" s="338"/>
      <c r="G514" s="338"/>
      <c r="H514" s="9"/>
      <c r="J514" s="339"/>
      <c r="AV514" s="340"/>
      <c r="AW514" s="340"/>
      <c r="AX514" s="340"/>
      <c r="AY514" s="340"/>
      <c r="AZ514" s="340"/>
    </row>
    <row r="515" spans="6:52" ht="15.75" customHeight="1">
      <c r="F515" s="338"/>
      <c r="G515" s="338"/>
      <c r="H515" s="9"/>
      <c r="J515" s="339"/>
      <c r="AV515" s="340"/>
      <c r="AW515" s="340"/>
      <c r="AX515" s="340"/>
      <c r="AY515" s="340"/>
      <c r="AZ515" s="340"/>
    </row>
    <row r="516" spans="6:52" ht="15.75" customHeight="1">
      <c r="F516" s="338"/>
      <c r="G516" s="338"/>
      <c r="H516" s="9"/>
      <c r="J516" s="339"/>
      <c r="AV516" s="340"/>
      <c r="AW516" s="340"/>
      <c r="AX516" s="340"/>
      <c r="AY516" s="340"/>
      <c r="AZ516" s="340"/>
    </row>
    <row r="517" spans="6:52" ht="15.75" customHeight="1">
      <c r="F517" s="338"/>
      <c r="G517" s="338"/>
      <c r="H517" s="9"/>
      <c r="J517" s="339"/>
      <c r="AV517" s="340"/>
      <c r="AW517" s="340"/>
      <c r="AX517" s="340"/>
      <c r="AY517" s="340"/>
      <c r="AZ517" s="340"/>
    </row>
    <row r="518" spans="6:52" ht="15.75" customHeight="1">
      <c r="F518" s="338"/>
      <c r="G518" s="338"/>
      <c r="H518" s="9"/>
      <c r="J518" s="339"/>
      <c r="AV518" s="340"/>
      <c r="AW518" s="340"/>
      <c r="AX518" s="340"/>
      <c r="AY518" s="340"/>
      <c r="AZ518" s="340"/>
    </row>
    <row r="519" spans="6:52" ht="15.75" customHeight="1">
      <c r="F519" s="338"/>
      <c r="G519" s="338"/>
      <c r="H519" s="9"/>
      <c r="J519" s="339"/>
      <c r="AV519" s="340"/>
      <c r="AW519" s="340"/>
      <c r="AX519" s="340"/>
      <c r="AY519" s="340"/>
      <c r="AZ519" s="340"/>
    </row>
    <row r="520" spans="6:52" ht="15.75" customHeight="1">
      <c r="F520" s="338"/>
      <c r="G520" s="338"/>
      <c r="H520" s="9"/>
      <c r="J520" s="339"/>
      <c r="AV520" s="340"/>
      <c r="AW520" s="340"/>
      <c r="AX520" s="340"/>
      <c r="AY520" s="340"/>
      <c r="AZ520" s="340"/>
    </row>
    <row r="521" spans="6:52" ht="15.75" customHeight="1">
      <c r="F521" s="338"/>
      <c r="G521" s="338"/>
      <c r="H521" s="9"/>
      <c r="J521" s="339"/>
      <c r="AV521" s="340"/>
      <c r="AW521" s="340"/>
      <c r="AX521" s="340"/>
      <c r="AY521" s="340"/>
      <c r="AZ521" s="340"/>
    </row>
    <row r="522" spans="6:52" ht="15.75" customHeight="1">
      <c r="F522" s="338"/>
      <c r="G522" s="338"/>
      <c r="H522" s="9"/>
      <c r="J522" s="339"/>
      <c r="AV522" s="340"/>
      <c r="AW522" s="340"/>
      <c r="AX522" s="340"/>
      <c r="AY522" s="340"/>
      <c r="AZ522" s="340"/>
    </row>
    <row r="523" spans="6:52" ht="15.75" customHeight="1">
      <c r="F523" s="338"/>
      <c r="G523" s="338"/>
      <c r="H523" s="9"/>
      <c r="J523" s="339"/>
      <c r="AV523" s="340"/>
      <c r="AW523" s="340"/>
      <c r="AX523" s="340"/>
      <c r="AY523" s="340"/>
      <c r="AZ523" s="340"/>
    </row>
    <row r="524" spans="6:52" ht="15.75" customHeight="1">
      <c r="F524" s="338"/>
      <c r="G524" s="338"/>
      <c r="H524" s="9"/>
      <c r="J524" s="339"/>
      <c r="AV524" s="340"/>
      <c r="AW524" s="340"/>
      <c r="AX524" s="340"/>
      <c r="AY524" s="340"/>
      <c r="AZ524" s="340"/>
    </row>
    <row r="525" spans="6:52" ht="15.75" customHeight="1">
      <c r="F525" s="338"/>
      <c r="G525" s="338"/>
      <c r="H525" s="9"/>
      <c r="J525" s="339"/>
      <c r="AV525" s="340"/>
      <c r="AW525" s="340"/>
      <c r="AX525" s="340"/>
      <c r="AY525" s="340"/>
      <c r="AZ525" s="340"/>
    </row>
    <row r="526" spans="6:52" ht="15.75" customHeight="1">
      <c r="F526" s="338"/>
      <c r="G526" s="338"/>
      <c r="H526" s="9"/>
      <c r="J526" s="339"/>
      <c r="AV526" s="340"/>
      <c r="AW526" s="340"/>
      <c r="AX526" s="340"/>
      <c r="AY526" s="340"/>
      <c r="AZ526" s="340"/>
    </row>
    <row r="527" spans="6:52" ht="15.75" customHeight="1">
      <c r="F527" s="338"/>
      <c r="G527" s="338"/>
      <c r="H527" s="9"/>
      <c r="J527" s="339"/>
      <c r="AV527" s="340"/>
      <c r="AW527" s="340"/>
      <c r="AX527" s="340"/>
      <c r="AY527" s="340"/>
      <c r="AZ527" s="340"/>
    </row>
    <row r="528" spans="6:52" ht="15.75" customHeight="1">
      <c r="F528" s="338"/>
      <c r="G528" s="338"/>
      <c r="H528" s="9"/>
      <c r="J528" s="339"/>
      <c r="AV528" s="340"/>
      <c r="AW528" s="340"/>
      <c r="AX528" s="340"/>
      <c r="AY528" s="340"/>
      <c r="AZ528" s="340"/>
    </row>
    <row r="529" spans="6:52" ht="15.75" customHeight="1">
      <c r="F529" s="338"/>
      <c r="G529" s="338"/>
      <c r="H529" s="9"/>
      <c r="J529" s="339"/>
      <c r="AV529" s="340"/>
      <c r="AW529" s="340"/>
      <c r="AX529" s="340"/>
      <c r="AY529" s="340"/>
      <c r="AZ529" s="340"/>
    </row>
    <row r="530" spans="6:52" ht="15.75" customHeight="1">
      <c r="F530" s="338"/>
      <c r="G530" s="338"/>
      <c r="H530" s="9"/>
      <c r="J530" s="339"/>
      <c r="AV530" s="340"/>
      <c r="AW530" s="340"/>
      <c r="AX530" s="340"/>
      <c r="AY530" s="340"/>
      <c r="AZ530" s="340"/>
    </row>
    <row r="531" spans="6:52" ht="15.75" customHeight="1">
      <c r="F531" s="338"/>
      <c r="G531" s="338"/>
      <c r="H531" s="9"/>
      <c r="J531" s="339"/>
      <c r="AV531" s="340"/>
      <c r="AW531" s="340"/>
      <c r="AX531" s="340"/>
      <c r="AY531" s="340"/>
      <c r="AZ531" s="340"/>
    </row>
    <row r="532" spans="6:52" ht="15.75" customHeight="1">
      <c r="F532" s="338"/>
      <c r="G532" s="338"/>
      <c r="H532" s="9"/>
      <c r="J532" s="339"/>
      <c r="AV532" s="340"/>
      <c r="AW532" s="340"/>
      <c r="AX532" s="340"/>
      <c r="AY532" s="340"/>
      <c r="AZ532" s="340"/>
    </row>
    <row r="533" spans="6:52" ht="15.75" customHeight="1">
      <c r="F533" s="338"/>
      <c r="G533" s="338"/>
      <c r="H533" s="9"/>
      <c r="J533" s="339"/>
      <c r="AV533" s="340"/>
      <c r="AW533" s="340"/>
      <c r="AX533" s="340"/>
      <c r="AY533" s="340"/>
      <c r="AZ533" s="340"/>
    </row>
    <row r="534" spans="6:52" ht="15.75" customHeight="1">
      <c r="F534" s="338"/>
      <c r="G534" s="338"/>
      <c r="H534" s="9"/>
      <c r="J534" s="339"/>
      <c r="AV534" s="340"/>
      <c r="AW534" s="340"/>
      <c r="AX534" s="340"/>
      <c r="AY534" s="340"/>
      <c r="AZ534" s="340"/>
    </row>
    <row r="535" spans="6:52" ht="15.75" customHeight="1">
      <c r="F535" s="338"/>
      <c r="G535" s="338"/>
      <c r="H535" s="9"/>
      <c r="J535" s="339"/>
      <c r="AV535" s="340"/>
      <c r="AW535" s="340"/>
      <c r="AX535" s="340"/>
      <c r="AY535" s="340"/>
      <c r="AZ535" s="340"/>
    </row>
    <row r="536" spans="6:52" ht="15.75" customHeight="1">
      <c r="F536" s="338"/>
      <c r="G536" s="338"/>
      <c r="H536" s="9"/>
      <c r="J536" s="339"/>
      <c r="AV536" s="340"/>
      <c r="AW536" s="340"/>
      <c r="AX536" s="340"/>
      <c r="AY536" s="340"/>
      <c r="AZ536" s="340"/>
    </row>
    <row r="537" spans="6:52" ht="15.75" customHeight="1">
      <c r="F537" s="338"/>
      <c r="G537" s="338"/>
      <c r="H537" s="9"/>
      <c r="J537" s="339"/>
      <c r="AV537" s="340"/>
      <c r="AW537" s="340"/>
      <c r="AX537" s="340"/>
      <c r="AY537" s="340"/>
      <c r="AZ537" s="340"/>
    </row>
    <row r="538" spans="6:52" ht="15.75" customHeight="1">
      <c r="F538" s="338"/>
      <c r="G538" s="338"/>
      <c r="H538" s="9"/>
      <c r="J538" s="339"/>
      <c r="AV538" s="340"/>
      <c r="AW538" s="340"/>
      <c r="AX538" s="340"/>
      <c r="AY538" s="340"/>
      <c r="AZ538" s="340"/>
    </row>
    <row r="539" spans="6:52" ht="15.75" customHeight="1">
      <c r="F539" s="338"/>
      <c r="G539" s="338"/>
      <c r="H539" s="9"/>
      <c r="J539" s="339"/>
      <c r="AV539" s="340"/>
      <c r="AW539" s="340"/>
      <c r="AX539" s="340"/>
      <c r="AY539" s="340"/>
      <c r="AZ539" s="340"/>
    </row>
    <row r="540" spans="6:52" ht="15.75" customHeight="1">
      <c r="F540" s="338"/>
      <c r="G540" s="338"/>
      <c r="H540" s="9"/>
      <c r="J540" s="339"/>
      <c r="AV540" s="340"/>
      <c r="AW540" s="340"/>
      <c r="AX540" s="340"/>
      <c r="AY540" s="340"/>
      <c r="AZ540" s="340"/>
    </row>
    <row r="541" spans="6:52" ht="15.75" customHeight="1">
      <c r="F541" s="338"/>
      <c r="G541" s="338"/>
      <c r="H541" s="9"/>
      <c r="J541" s="339"/>
      <c r="AV541" s="340"/>
      <c r="AW541" s="340"/>
      <c r="AX541" s="340"/>
      <c r="AY541" s="340"/>
      <c r="AZ541" s="340"/>
    </row>
    <row r="542" spans="6:52" ht="15.75" customHeight="1">
      <c r="F542" s="338"/>
      <c r="G542" s="338"/>
      <c r="H542" s="9"/>
      <c r="J542" s="339"/>
      <c r="AV542" s="340"/>
      <c r="AW542" s="340"/>
      <c r="AX542" s="340"/>
      <c r="AY542" s="340"/>
      <c r="AZ542" s="340"/>
    </row>
    <row r="543" spans="6:52" ht="15.75" customHeight="1">
      <c r="F543" s="338"/>
      <c r="G543" s="338"/>
      <c r="H543" s="9"/>
      <c r="J543" s="339"/>
      <c r="AV543" s="340"/>
      <c r="AW543" s="340"/>
      <c r="AX543" s="340"/>
      <c r="AY543" s="340"/>
      <c r="AZ543" s="340"/>
    </row>
    <row r="544" spans="6:52" ht="15.75" customHeight="1">
      <c r="F544" s="338"/>
      <c r="G544" s="338"/>
      <c r="H544" s="9"/>
      <c r="J544" s="339"/>
      <c r="AV544" s="340"/>
      <c r="AW544" s="340"/>
      <c r="AX544" s="340"/>
      <c r="AY544" s="340"/>
      <c r="AZ544" s="340"/>
    </row>
    <row r="545" spans="6:52" ht="15.75" customHeight="1">
      <c r="F545" s="338"/>
      <c r="G545" s="338"/>
      <c r="H545" s="9"/>
      <c r="J545" s="339"/>
      <c r="AV545" s="340"/>
      <c r="AW545" s="340"/>
      <c r="AX545" s="340"/>
      <c r="AY545" s="340"/>
      <c r="AZ545" s="340"/>
    </row>
    <row r="546" spans="6:52" ht="15.75" customHeight="1">
      <c r="F546" s="338"/>
      <c r="G546" s="338"/>
      <c r="H546" s="9"/>
      <c r="J546" s="339"/>
      <c r="AV546" s="340"/>
      <c r="AW546" s="340"/>
      <c r="AX546" s="340"/>
      <c r="AY546" s="340"/>
      <c r="AZ546" s="340"/>
    </row>
    <row r="547" spans="6:52" ht="15.75" customHeight="1">
      <c r="F547" s="338"/>
      <c r="G547" s="338"/>
      <c r="H547" s="9"/>
      <c r="J547" s="339"/>
      <c r="AV547" s="340"/>
      <c r="AW547" s="340"/>
      <c r="AX547" s="340"/>
      <c r="AY547" s="340"/>
      <c r="AZ547" s="340"/>
    </row>
    <row r="548" spans="6:52" ht="15.75" customHeight="1">
      <c r="F548" s="338"/>
      <c r="G548" s="338"/>
      <c r="H548" s="9"/>
      <c r="J548" s="339"/>
      <c r="AV548" s="340"/>
      <c r="AW548" s="340"/>
      <c r="AX548" s="340"/>
      <c r="AY548" s="340"/>
      <c r="AZ548" s="340"/>
    </row>
    <row r="549" spans="6:52" ht="15.75" customHeight="1">
      <c r="F549" s="338"/>
      <c r="G549" s="338"/>
      <c r="H549" s="9"/>
      <c r="J549" s="339"/>
      <c r="AV549" s="340"/>
      <c r="AW549" s="340"/>
      <c r="AX549" s="340"/>
      <c r="AY549" s="340"/>
      <c r="AZ549" s="340"/>
    </row>
    <row r="550" spans="6:52" ht="15.75" customHeight="1">
      <c r="F550" s="338"/>
      <c r="G550" s="338"/>
      <c r="H550" s="9"/>
      <c r="J550" s="339"/>
      <c r="AV550" s="340"/>
      <c r="AW550" s="340"/>
      <c r="AX550" s="340"/>
      <c r="AY550" s="340"/>
      <c r="AZ550" s="340"/>
    </row>
    <row r="551" spans="6:52" ht="15.75" customHeight="1">
      <c r="F551" s="338"/>
      <c r="G551" s="338"/>
      <c r="H551" s="9"/>
      <c r="J551" s="339"/>
      <c r="AV551" s="340"/>
      <c r="AW551" s="340"/>
      <c r="AX551" s="340"/>
      <c r="AY551" s="340"/>
      <c r="AZ551" s="340"/>
    </row>
    <row r="552" spans="6:52" ht="15.75" customHeight="1">
      <c r="F552" s="338"/>
      <c r="G552" s="338"/>
      <c r="H552" s="9"/>
      <c r="J552" s="339"/>
      <c r="AV552" s="340"/>
      <c r="AW552" s="340"/>
      <c r="AX552" s="340"/>
      <c r="AY552" s="340"/>
      <c r="AZ552" s="340"/>
    </row>
    <row r="553" spans="6:52" ht="15.75" customHeight="1">
      <c r="F553" s="338"/>
      <c r="G553" s="338"/>
      <c r="H553" s="9"/>
      <c r="J553" s="339"/>
      <c r="AV553" s="340"/>
      <c r="AW553" s="340"/>
      <c r="AX553" s="340"/>
      <c r="AY553" s="340"/>
      <c r="AZ553" s="340"/>
    </row>
    <row r="554" spans="6:52" ht="15.75" customHeight="1">
      <c r="F554" s="338"/>
      <c r="G554" s="338"/>
      <c r="H554" s="9"/>
      <c r="J554" s="339"/>
      <c r="AV554" s="340"/>
      <c r="AW554" s="340"/>
      <c r="AX554" s="340"/>
      <c r="AY554" s="340"/>
      <c r="AZ554" s="340"/>
    </row>
    <row r="555" spans="6:52" ht="15.75" customHeight="1">
      <c r="F555" s="338"/>
      <c r="G555" s="338"/>
      <c r="H555" s="9"/>
      <c r="J555" s="339"/>
      <c r="AV555" s="340"/>
      <c r="AW555" s="340"/>
      <c r="AX555" s="340"/>
      <c r="AY555" s="340"/>
      <c r="AZ555" s="340"/>
    </row>
    <row r="556" spans="6:52" ht="15.75" customHeight="1">
      <c r="F556" s="338"/>
      <c r="G556" s="338"/>
      <c r="H556" s="9"/>
      <c r="J556" s="339"/>
      <c r="AV556" s="340"/>
      <c r="AW556" s="340"/>
      <c r="AX556" s="340"/>
      <c r="AY556" s="340"/>
      <c r="AZ556" s="340"/>
    </row>
    <row r="557" spans="6:52" ht="15.75" customHeight="1">
      <c r="F557" s="338"/>
      <c r="G557" s="338"/>
      <c r="H557" s="9"/>
      <c r="J557" s="339"/>
      <c r="AV557" s="340"/>
      <c r="AW557" s="340"/>
      <c r="AX557" s="340"/>
      <c r="AY557" s="340"/>
      <c r="AZ557" s="340"/>
    </row>
    <row r="558" spans="6:52" ht="15.75" customHeight="1">
      <c r="F558" s="338"/>
      <c r="G558" s="338"/>
      <c r="H558" s="9"/>
      <c r="J558" s="339"/>
      <c r="AV558" s="340"/>
      <c r="AW558" s="340"/>
      <c r="AX558" s="340"/>
      <c r="AY558" s="340"/>
      <c r="AZ558" s="340"/>
    </row>
    <row r="559" spans="6:52" ht="15.75" customHeight="1">
      <c r="F559" s="338"/>
      <c r="G559" s="338"/>
      <c r="H559" s="9"/>
      <c r="J559" s="339"/>
      <c r="AV559" s="340"/>
      <c r="AW559" s="340"/>
      <c r="AX559" s="340"/>
      <c r="AY559" s="340"/>
      <c r="AZ559" s="340"/>
    </row>
    <row r="560" spans="6:52" ht="15.75" customHeight="1">
      <c r="F560" s="338"/>
      <c r="G560" s="338"/>
      <c r="H560" s="9"/>
      <c r="J560" s="339"/>
      <c r="AV560" s="340"/>
      <c r="AW560" s="340"/>
      <c r="AX560" s="340"/>
      <c r="AY560" s="340"/>
      <c r="AZ560" s="340"/>
    </row>
    <row r="561" spans="6:52" ht="15.75" customHeight="1">
      <c r="F561" s="338"/>
      <c r="G561" s="338"/>
      <c r="H561" s="9"/>
      <c r="J561" s="339"/>
      <c r="AV561" s="340"/>
      <c r="AW561" s="340"/>
      <c r="AX561" s="340"/>
      <c r="AY561" s="340"/>
      <c r="AZ561" s="340"/>
    </row>
    <row r="562" spans="6:52" ht="15.75" customHeight="1">
      <c r="F562" s="338"/>
      <c r="G562" s="338"/>
      <c r="H562" s="9"/>
      <c r="J562" s="339"/>
      <c r="AV562" s="340"/>
      <c r="AW562" s="340"/>
      <c r="AX562" s="340"/>
      <c r="AY562" s="340"/>
      <c r="AZ562" s="340"/>
    </row>
    <row r="563" spans="6:52" ht="15.75" customHeight="1">
      <c r="F563" s="338"/>
      <c r="G563" s="338"/>
      <c r="H563" s="9"/>
      <c r="J563" s="339"/>
      <c r="AV563" s="340"/>
      <c r="AW563" s="340"/>
      <c r="AX563" s="340"/>
      <c r="AY563" s="340"/>
      <c r="AZ563" s="340"/>
    </row>
    <row r="564" spans="6:52" ht="15.75" customHeight="1">
      <c r="F564" s="338"/>
      <c r="G564" s="338"/>
      <c r="H564" s="9"/>
      <c r="J564" s="339"/>
      <c r="AV564" s="340"/>
      <c r="AW564" s="340"/>
      <c r="AX564" s="340"/>
      <c r="AY564" s="340"/>
      <c r="AZ564" s="340"/>
    </row>
    <row r="565" spans="6:52" ht="15.75" customHeight="1">
      <c r="F565" s="338"/>
      <c r="G565" s="338"/>
      <c r="H565" s="9"/>
      <c r="J565" s="339"/>
      <c r="AV565" s="340"/>
      <c r="AW565" s="340"/>
      <c r="AX565" s="340"/>
      <c r="AY565" s="340"/>
      <c r="AZ565" s="340"/>
    </row>
    <row r="566" spans="6:52" ht="15.75" customHeight="1">
      <c r="F566" s="338"/>
      <c r="G566" s="338"/>
      <c r="H566" s="9"/>
      <c r="J566" s="339"/>
      <c r="AV566" s="340"/>
      <c r="AW566" s="340"/>
      <c r="AX566" s="340"/>
      <c r="AY566" s="340"/>
      <c r="AZ566" s="340"/>
    </row>
    <row r="567" spans="6:52" ht="15.75" customHeight="1">
      <c r="F567" s="338"/>
      <c r="G567" s="338"/>
      <c r="H567" s="9"/>
      <c r="J567" s="339"/>
      <c r="AV567" s="340"/>
      <c r="AW567" s="340"/>
      <c r="AX567" s="340"/>
      <c r="AY567" s="340"/>
      <c r="AZ567" s="340"/>
    </row>
    <row r="568" spans="6:52" ht="15.75" customHeight="1">
      <c r="F568" s="338"/>
      <c r="G568" s="338"/>
      <c r="H568" s="9"/>
      <c r="J568" s="339"/>
      <c r="AV568" s="340"/>
      <c r="AW568" s="340"/>
      <c r="AX568" s="340"/>
      <c r="AY568" s="340"/>
      <c r="AZ568" s="340"/>
    </row>
    <row r="569" spans="6:52" ht="15.75" customHeight="1">
      <c r="F569" s="338"/>
      <c r="G569" s="338"/>
      <c r="H569" s="9"/>
      <c r="J569" s="339"/>
      <c r="AV569" s="340"/>
      <c r="AW569" s="340"/>
      <c r="AX569" s="340"/>
      <c r="AY569" s="340"/>
      <c r="AZ569" s="340"/>
    </row>
    <row r="570" spans="6:52" ht="15.75" customHeight="1">
      <c r="F570" s="338"/>
      <c r="G570" s="338"/>
      <c r="H570" s="9"/>
      <c r="J570" s="339"/>
      <c r="AV570" s="340"/>
      <c r="AW570" s="340"/>
      <c r="AX570" s="340"/>
      <c r="AY570" s="340"/>
      <c r="AZ570" s="340"/>
    </row>
    <row r="571" spans="6:52" ht="15.75" customHeight="1">
      <c r="F571" s="338"/>
      <c r="G571" s="338"/>
      <c r="H571" s="9"/>
      <c r="J571" s="339"/>
      <c r="AV571" s="340"/>
      <c r="AW571" s="340"/>
      <c r="AX571" s="340"/>
      <c r="AY571" s="340"/>
      <c r="AZ571" s="340"/>
    </row>
    <row r="572" spans="6:52" ht="15.75" customHeight="1">
      <c r="F572" s="338"/>
      <c r="G572" s="338"/>
      <c r="H572" s="9"/>
      <c r="J572" s="339"/>
      <c r="AV572" s="340"/>
      <c r="AW572" s="340"/>
      <c r="AX572" s="340"/>
      <c r="AY572" s="340"/>
      <c r="AZ572" s="340"/>
    </row>
    <row r="573" spans="6:52" ht="15.75" customHeight="1">
      <c r="F573" s="338"/>
      <c r="G573" s="338"/>
      <c r="H573" s="9"/>
      <c r="J573" s="339"/>
      <c r="AV573" s="340"/>
      <c r="AW573" s="340"/>
      <c r="AX573" s="340"/>
      <c r="AY573" s="340"/>
      <c r="AZ573" s="340"/>
    </row>
    <row r="574" spans="6:52" ht="15.75" customHeight="1">
      <c r="F574" s="338"/>
      <c r="G574" s="338"/>
      <c r="H574" s="9"/>
      <c r="J574" s="339"/>
      <c r="AV574" s="340"/>
      <c r="AW574" s="340"/>
      <c r="AX574" s="340"/>
      <c r="AY574" s="340"/>
      <c r="AZ574" s="340"/>
    </row>
    <row r="575" spans="6:52" ht="15.75" customHeight="1">
      <c r="F575" s="338"/>
      <c r="G575" s="338"/>
      <c r="H575" s="9"/>
      <c r="J575" s="339"/>
      <c r="AV575" s="340"/>
      <c r="AW575" s="340"/>
      <c r="AX575" s="340"/>
      <c r="AY575" s="340"/>
      <c r="AZ575" s="340"/>
    </row>
    <row r="576" spans="6:52" ht="15.75" customHeight="1">
      <c r="F576" s="338"/>
      <c r="G576" s="338"/>
      <c r="H576" s="9"/>
      <c r="J576" s="339"/>
      <c r="AV576" s="340"/>
      <c r="AW576" s="340"/>
      <c r="AX576" s="340"/>
      <c r="AY576" s="340"/>
      <c r="AZ576" s="340"/>
    </row>
    <row r="577" spans="6:52" ht="15.75" customHeight="1">
      <c r="F577" s="338"/>
      <c r="G577" s="338"/>
      <c r="H577" s="9"/>
      <c r="J577" s="339"/>
      <c r="AV577" s="340"/>
      <c r="AW577" s="340"/>
      <c r="AX577" s="340"/>
      <c r="AY577" s="340"/>
      <c r="AZ577" s="340"/>
    </row>
    <row r="578" spans="6:52" ht="15.75" customHeight="1">
      <c r="F578" s="338"/>
      <c r="G578" s="338"/>
      <c r="H578" s="9"/>
      <c r="J578" s="339"/>
      <c r="AV578" s="340"/>
      <c r="AW578" s="340"/>
      <c r="AX578" s="340"/>
      <c r="AY578" s="340"/>
      <c r="AZ578" s="340"/>
    </row>
    <row r="579" spans="6:52" ht="15.75" customHeight="1">
      <c r="F579" s="338"/>
      <c r="G579" s="338"/>
      <c r="H579" s="9"/>
      <c r="J579" s="339"/>
      <c r="AV579" s="340"/>
      <c r="AW579" s="340"/>
      <c r="AX579" s="340"/>
      <c r="AY579" s="340"/>
      <c r="AZ579" s="340"/>
    </row>
    <row r="580" spans="6:52" ht="15.75" customHeight="1">
      <c r="F580" s="338"/>
      <c r="G580" s="338"/>
      <c r="H580" s="9"/>
      <c r="J580" s="339"/>
      <c r="AV580" s="340"/>
      <c r="AW580" s="340"/>
      <c r="AX580" s="340"/>
      <c r="AY580" s="340"/>
      <c r="AZ580" s="340"/>
    </row>
    <row r="581" spans="6:52" ht="15.75" customHeight="1">
      <c r="F581" s="338"/>
      <c r="G581" s="338"/>
      <c r="H581" s="9"/>
      <c r="J581" s="339"/>
      <c r="AV581" s="340"/>
      <c r="AW581" s="340"/>
      <c r="AX581" s="340"/>
      <c r="AY581" s="340"/>
      <c r="AZ581" s="340"/>
    </row>
    <row r="582" spans="6:52" ht="15.75" customHeight="1">
      <c r="F582" s="338"/>
      <c r="G582" s="338"/>
      <c r="H582" s="9"/>
      <c r="J582" s="339"/>
      <c r="AV582" s="340"/>
      <c r="AW582" s="340"/>
      <c r="AX582" s="340"/>
      <c r="AY582" s="340"/>
      <c r="AZ582" s="340"/>
    </row>
    <row r="583" spans="6:52" ht="15.75" customHeight="1">
      <c r="F583" s="338"/>
      <c r="G583" s="338"/>
      <c r="H583" s="9"/>
      <c r="J583" s="339"/>
      <c r="AV583" s="340"/>
      <c r="AW583" s="340"/>
      <c r="AX583" s="340"/>
      <c r="AY583" s="340"/>
      <c r="AZ583" s="340"/>
    </row>
    <row r="584" spans="6:52" ht="15.75" customHeight="1">
      <c r="F584" s="338"/>
      <c r="G584" s="338"/>
      <c r="H584" s="9"/>
      <c r="J584" s="339"/>
      <c r="AV584" s="340"/>
      <c r="AW584" s="340"/>
      <c r="AX584" s="340"/>
      <c r="AY584" s="340"/>
      <c r="AZ584" s="340"/>
    </row>
    <row r="585" spans="6:52" ht="15.75" customHeight="1">
      <c r="F585" s="338"/>
      <c r="G585" s="338"/>
      <c r="H585" s="9"/>
      <c r="J585" s="339"/>
      <c r="AV585" s="340"/>
      <c r="AW585" s="340"/>
      <c r="AX585" s="340"/>
      <c r="AY585" s="340"/>
      <c r="AZ585" s="340"/>
    </row>
    <row r="586" spans="6:52" ht="15.75" customHeight="1">
      <c r="F586" s="338"/>
      <c r="G586" s="338"/>
      <c r="H586" s="9"/>
      <c r="J586" s="339"/>
      <c r="AV586" s="340"/>
      <c r="AW586" s="340"/>
      <c r="AX586" s="340"/>
      <c r="AY586" s="340"/>
      <c r="AZ586" s="340"/>
    </row>
    <row r="587" spans="6:52" ht="15.75" customHeight="1">
      <c r="F587" s="338"/>
      <c r="G587" s="338"/>
      <c r="H587" s="9"/>
      <c r="J587" s="339"/>
      <c r="AV587" s="340"/>
      <c r="AW587" s="340"/>
      <c r="AX587" s="340"/>
      <c r="AY587" s="340"/>
      <c r="AZ587" s="340"/>
    </row>
    <row r="588" spans="6:52" ht="15.75" customHeight="1">
      <c r="F588" s="338"/>
      <c r="G588" s="338"/>
      <c r="H588" s="9"/>
      <c r="J588" s="339"/>
      <c r="AV588" s="340"/>
      <c r="AW588" s="340"/>
      <c r="AX588" s="340"/>
      <c r="AY588" s="340"/>
      <c r="AZ588" s="340"/>
    </row>
    <row r="589" spans="6:52" ht="15.75" customHeight="1">
      <c r="F589" s="338"/>
      <c r="G589" s="338"/>
      <c r="H589" s="9"/>
      <c r="J589" s="339"/>
      <c r="AV589" s="340"/>
      <c r="AW589" s="340"/>
      <c r="AX589" s="340"/>
      <c r="AY589" s="340"/>
      <c r="AZ589" s="340"/>
    </row>
    <row r="590" spans="6:52" ht="15.75" customHeight="1">
      <c r="F590" s="338"/>
      <c r="G590" s="338"/>
      <c r="H590" s="9"/>
      <c r="J590" s="339"/>
      <c r="AV590" s="340"/>
      <c r="AW590" s="340"/>
      <c r="AX590" s="340"/>
      <c r="AY590" s="340"/>
      <c r="AZ590" s="340"/>
    </row>
    <row r="591" spans="6:52" ht="15.75" customHeight="1">
      <c r="F591" s="338"/>
      <c r="G591" s="338"/>
      <c r="H591" s="9"/>
      <c r="J591" s="339"/>
      <c r="AV591" s="340"/>
      <c r="AW591" s="340"/>
      <c r="AX591" s="340"/>
      <c r="AY591" s="340"/>
      <c r="AZ591" s="340"/>
    </row>
    <row r="592" spans="6:52" ht="15.75" customHeight="1">
      <c r="F592" s="338"/>
      <c r="G592" s="338"/>
      <c r="H592" s="9"/>
      <c r="J592" s="339"/>
      <c r="AV592" s="340"/>
      <c r="AW592" s="340"/>
      <c r="AX592" s="340"/>
      <c r="AY592" s="340"/>
      <c r="AZ592" s="340"/>
    </row>
    <row r="593" spans="6:52" ht="15.75" customHeight="1">
      <c r="F593" s="338"/>
      <c r="G593" s="338"/>
      <c r="H593" s="9"/>
      <c r="J593" s="339"/>
      <c r="AV593" s="340"/>
      <c r="AW593" s="340"/>
      <c r="AX593" s="340"/>
      <c r="AY593" s="340"/>
      <c r="AZ593" s="340"/>
    </row>
    <row r="594" spans="6:52" ht="15.75" customHeight="1">
      <c r="F594" s="338"/>
      <c r="G594" s="338"/>
      <c r="H594" s="9"/>
      <c r="J594" s="339"/>
      <c r="AV594" s="340"/>
      <c r="AW594" s="340"/>
      <c r="AX594" s="340"/>
      <c r="AY594" s="340"/>
      <c r="AZ594" s="340"/>
    </row>
    <row r="595" spans="6:52" ht="15.75" customHeight="1">
      <c r="F595" s="338"/>
      <c r="G595" s="338"/>
      <c r="H595" s="9"/>
      <c r="J595" s="339"/>
      <c r="AV595" s="340"/>
      <c r="AW595" s="340"/>
      <c r="AX595" s="340"/>
      <c r="AY595" s="340"/>
      <c r="AZ595" s="340"/>
    </row>
    <row r="596" spans="6:52" ht="15.75" customHeight="1">
      <c r="F596" s="338"/>
      <c r="G596" s="338"/>
      <c r="H596" s="9"/>
      <c r="J596" s="339"/>
      <c r="AV596" s="340"/>
      <c r="AW596" s="340"/>
      <c r="AX596" s="340"/>
      <c r="AY596" s="340"/>
      <c r="AZ596" s="340"/>
    </row>
    <row r="597" spans="6:52" ht="15.75" customHeight="1">
      <c r="F597" s="338"/>
      <c r="G597" s="338"/>
      <c r="H597" s="9"/>
      <c r="J597" s="339"/>
      <c r="AV597" s="340"/>
      <c r="AW597" s="340"/>
      <c r="AX597" s="340"/>
      <c r="AY597" s="340"/>
      <c r="AZ597" s="340"/>
    </row>
    <row r="598" spans="6:52" ht="15.75" customHeight="1">
      <c r="F598" s="338"/>
      <c r="G598" s="338"/>
      <c r="H598" s="9"/>
      <c r="J598" s="339"/>
      <c r="AV598" s="340"/>
      <c r="AW598" s="340"/>
      <c r="AX598" s="340"/>
      <c r="AY598" s="340"/>
      <c r="AZ598" s="340"/>
    </row>
    <row r="599" spans="6:52" ht="15.75" customHeight="1">
      <c r="F599" s="338"/>
      <c r="G599" s="338"/>
      <c r="H599" s="9"/>
      <c r="J599" s="339"/>
      <c r="AV599" s="340"/>
      <c r="AW599" s="340"/>
      <c r="AX599" s="340"/>
      <c r="AY599" s="340"/>
      <c r="AZ599" s="340"/>
    </row>
    <row r="600" spans="6:52" ht="15.75" customHeight="1">
      <c r="F600" s="338"/>
      <c r="G600" s="338"/>
      <c r="H600" s="9"/>
      <c r="J600" s="339"/>
      <c r="AV600" s="340"/>
      <c r="AW600" s="340"/>
      <c r="AX600" s="340"/>
      <c r="AY600" s="340"/>
      <c r="AZ600" s="340"/>
    </row>
    <row r="601" spans="6:52" ht="15.75" customHeight="1">
      <c r="F601" s="338"/>
      <c r="G601" s="338"/>
      <c r="H601" s="9"/>
      <c r="J601" s="339"/>
      <c r="AV601" s="340"/>
      <c r="AW601" s="340"/>
      <c r="AX601" s="340"/>
      <c r="AY601" s="340"/>
      <c r="AZ601" s="340"/>
    </row>
    <row r="602" spans="6:52" ht="15.75" customHeight="1">
      <c r="F602" s="338"/>
      <c r="G602" s="338"/>
      <c r="H602" s="9"/>
      <c r="J602" s="339"/>
      <c r="AV602" s="340"/>
      <c r="AW602" s="340"/>
      <c r="AX602" s="340"/>
      <c r="AY602" s="340"/>
      <c r="AZ602" s="340"/>
    </row>
    <row r="603" spans="6:52" ht="15.75" customHeight="1">
      <c r="F603" s="338"/>
      <c r="G603" s="338"/>
      <c r="H603" s="9"/>
      <c r="J603" s="339"/>
      <c r="AV603" s="340"/>
      <c r="AW603" s="340"/>
      <c r="AX603" s="340"/>
      <c r="AY603" s="340"/>
      <c r="AZ603" s="340"/>
    </row>
    <row r="604" spans="6:52" ht="15.75" customHeight="1">
      <c r="F604" s="338"/>
      <c r="G604" s="338"/>
      <c r="H604" s="9"/>
      <c r="J604" s="339"/>
      <c r="AV604" s="340"/>
      <c r="AW604" s="340"/>
      <c r="AX604" s="340"/>
      <c r="AY604" s="340"/>
      <c r="AZ604" s="340"/>
    </row>
    <row r="605" spans="6:52" ht="15.75" customHeight="1">
      <c r="F605" s="338"/>
      <c r="G605" s="338"/>
      <c r="H605" s="9"/>
      <c r="J605" s="339"/>
      <c r="AV605" s="340"/>
      <c r="AW605" s="340"/>
      <c r="AX605" s="340"/>
      <c r="AY605" s="340"/>
      <c r="AZ605" s="340"/>
    </row>
    <row r="606" spans="6:52" ht="15.75" customHeight="1">
      <c r="F606" s="338"/>
      <c r="G606" s="338"/>
      <c r="H606" s="9"/>
      <c r="J606" s="339"/>
      <c r="AV606" s="340"/>
      <c r="AW606" s="340"/>
      <c r="AX606" s="340"/>
      <c r="AY606" s="340"/>
      <c r="AZ606" s="340"/>
    </row>
    <row r="607" spans="6:52" ht="15.75" customHeight="1">
      <c r="F607" s="338"/>
      <c r="G607" s="338"/>
      <c r="H607" s="9"/>
      <c r="J607" s="339"/>
      <c r="AV607" s="340"/>
      <c r="AW607" s="340"/>
      <c r="AX607" s="340"/>
      <c r="AY607" s="340"/>
      <c r="AZ607" s="340"/>
    </row>
    <row r="608" spans="6:52" ht="15.75" customHeight="1">
      <c r="F608" s="338"/>
      <c r="G608" s="338"/>
      <c r="H608" s="9"/>
      <c r="J608" s="339"/>
      <c r="AV608" s="340"/>
      <c r="AW608" s="340"/>
      <c r="AX608" s="340"/>
      <c r="AY608" s="340"/>
      <c r="AZ608" s="340"/>
    </row>
    <row r="609" spans="6:52" ht="15.75" customHeight="1">
      <c r="F609" s="338"/>
      <c r="G609" s="338"/>
      <c r="H609" s="9"/>
      <c r="J609" s="339"/>
      <c r="AV609" s="340"/>
      <c r="AW609" s="340"/>
      <c r="AX609" s="340"/>
      <c r="AY609" s="340"/>
      <c r="AZ609" s="340"/>
    </row>
    <row r="610" spans="6:52" ht="15.75" customHeight="1">
      <c r="F610" s="338"/>
      <c r="G610" s="338"/>
      <c r="H610" s="9"/>
      <c r="J610" s="339"/>
      <c r="AV610" s="340"/>
      <c r="AW610" s="340"/>
      <c r="AX610" s="340"/>
      <c r="AY610" s="340"/>
      <c r="AZ610" s="340"/>
    </row>
    <row r="611" spans="6:52" ht="15.75" customHeight="1">
      <c r="F611" s="338"/>
      <c r="G611" s="338"/>
      <c r="H611" s="9"/>
      <c r="J611" s="339"/>
      <c r="AV611" s="340"/>
      <c r="AW611" s="340"/>
      <c r="AX611" s="340"/>
      <c r="AY611" s="340"/>
      <c r="AZ611" s="340"/>
    </row>
    <row r="612" spans="6:52" ht="15.75" customHeight="1">
      <c r="F612" s="338"/>
      <c r="G612" s="338"/>
      <c r="H612" s="9"/>
      <c r="J612" s="339"/>
      <c r="AV612" s="340"/>
      <c r="AW612" s="340"/>
      <c r="AX612" s="340"/>
      <c r="AY612" s="340"/>
      <c r="AZ612" s="340"/>
    </row>
    <row r="613" spans="6:52" ht="15.75" customHeight="1">
      <c r="F613" s="338"/>
      <c r="G613" s="338"/>
      <c r="H613" s="9"/>
      <c r="J613" s="339"/>
      <c r="AV613" s="340"/>
      <c r="AW613" s="340"/>
      <c r="AX613" s="340"/>
      <c r="AY613" s="340"/>
      <c r="AZ613" s="340"/>
    </row>
    <row r="614" spans="6:52" ht="15.75" customHeight="1">
      <c r="F614" s="338"/>
      <c r="G614" s="338"/>
      <c r="H614" s="9"/>
      <c r="J614" s="339"/>
      <c r="AV614" s="340"/>
      <c r="AW614" s="340"/>
      <c r="AX614" s="340"/>
      <c r="AY614" s="340"/>
      <c r="AZ614" s="340"/>
    </row>
    <row r="615" spans="6:52" ht="15.75" customHeight="1">
      <c r="F615" s="338"/>
      <c r="G615" s="338"/>
      <c r="H615" s="9"/>
      <c r="J615" s="339"/>
      <c r="AV615" s="340"/>
      <c r="AW615" s="340"/>
      <c r="AX615" s="340"/>
      <c r="AY615" s="340"/>
      <c r="AZ615" s="340"/>
    </row>
    <row r="616" spans="6:52" ht="15.75" customHeight="1">
      <c r="F616" s="338"/>
      <c r="G616" s="338"/>
      <c r="H616" s="9"/>
      <c r="J616" s="339"/>
      <c r="AV616" s="340"/>
      <c r="AW616" s="340"/>
      <c r="AX616" s="340"/>
      <c r="AY616" s="340"/>
      <c r="AZ616" s="340"/>
    </row>
    <row r="617" spans="6:52" ht="15.75" customHeight="1">
      <c r="F617" s="338"/>
      <c r="G617" s="338"/>
      <c r="H617" s="9"/>
      <c r="J617" s="339"/>
      <c r="AV617" s="340"/>
      <c r="AW617" s="340"/>
      <c r="AX617" s="340"/>
      <c r="AY617" s="340"/>
      <c r="AZ617" s="340"/>
    </row>
    <row r="618" spans="6:52" ht="15.75" customHeight="1">
      <c r="F618" s="338"/>
      <c r="G618" s="338"/>
      <c r="H618" s="9"/>
      <c r="J618" s="339"/>
      <c r="AV618" s="340"/>
      <c r="AW618" s="340"/>
      <c r="AX618" s="340"/>
      <c r="AY618" s="340"/>
      <c r="AZ618" s="340"/>
    </row>
    <row r="619" spans="6:52" ht="15.75" customHeight="1">
      <c r="F619" s="338"/>
      <c r="G619" s="338"/>
      <c r="H619" s="9"/>
      <c r="J619" s="339"/>
      <c r="AV619" s="340"/>
      <c r="AW619" s="340"/>
      <c r="AX619" s="340"/>
      <c r="AY619" s="340"/>
      <c r="AZ619" s="340"/>
    </row>
    <row r="620" spans="6:52" ht="15.75" customHeight="1">
      <c r="F620" s="338"/>
      <c r="G620" s="338"/>
      <c r="H620" s="9"/>
      <c r="J620" s="339"/>
      <c r="AV620" s="340"/>
      <c r="AW620" s="340"/>
      <c r="AX620" s="340"/>
      <c r="AY620" s="340"/>
      <c r="AZ620" s="340"/>
    </row>
    <row r="621" spans="6:52" ht="15.75" customHeight="1">
      <c r="F621" s="338"/>
      <c r="G621" s="338"/>
      <c r="H621" s="9"/>
      <c r="J621" s="339"/>
      <c r="AV621" s="340"/>
      <c r="AW621" s="340"/>
      <c r="AX621" s="340"/>
      <c r="AY621" s="340"/>
      <c r="AZ621" s="340"/>
    </row>
    <row r="622" spans="6:52" ht="15.75" customHeight="1">
      <c r="F622" s="338"/>
      <c r="G622" s="338"/>
      <c r="H622" s="9"/>
      <c r="J622" s="339"/>
      <c r="AV622" s="340"/>
      <c r="AW622" s="340"/>
      <c r="AX622" s="340"/>
      <c r="AY622" s="340"/>
      <c r="AZ622" s="340"/>
    </row>
    <row r="623" spans="6:52" ht="15.75" customHeight="1">
      <c r="F623" s="338"/>
      <c r="G623" s="338"/>
      <c r="H623" s="9"/>
      <c r="J623" s="339"/>
      <c r="AV623" s="340"/>
      <c r="AW623" s="340"/>
      <c r="AX623" s="340"/>
      <c r="AY623" s="340"/>
      <c r="AZ623" s="340"/>
    </row>
    <row r="624" spans="6:52" ht="15.75" customHeight="1">
      <c r="F624" s="338"/>
      <c r="G624" s="338"/>
      <c r="H624" s="9"/>
      <c r="J624" s="339"/>
      <c r="AV624" s="340"/>
      <c r="AW624" s="340"/>
      <c r="AX624" s="340"/>
      <c r="AY624" s="340"/>
      <c r="AZ624" s="340"/>
    </row>
    <row r="625" spans="6:52" ht="15.75" customHeight="1">
      <c r="F625" s="338"/>
      <c r="G625" s="338"/>
      <c r="H625" s="9"/>
      <c r="J625" s="339"/>
      <c r="AV625" s="340"/>
      <c r="AW625" s="340"/>
      <c r="AX625" s="340"/>
      <c r="AY625" s="340"/>
      <c r="AZ625" s="340"/>
    </row>
    <row r="626" spans="6:52" ht="15.75" customHeight="1">
      <c r="F626" s="338"/>
      <c r="G626" s="338"/>
      <c r="H626" s="9"/>
      <c r="J626" s="339"/>
      <c r="AV626" s="340"/>
      <c r="AW626" s="340"/>
      <c r="AX626" s="340"/>
      <c r="AY626" s="340"/>
      <c r="AZ626" s="340"/>
    </row>
    <row r="627" spans="6:52" ht="15.75" customHeight="1">
      <c r="F627" s="338"/>
      <c r="G627" s="338"/>
      <c r="H627" s="9"/>
      <c r="J627" s="339"/>
      <c r="AV627" s="340"/>
      <c r="AW627" s="340"/>
      <c r="AX627" s="340"/>
      <c r="AY627" s="340"/>
      <c r="AZ627" s="340"/>
    </row>
    <row r="628" spans="6:52" ht="15.75" customHeight="1">
      <c r="F628" s="338"/>
      <c r="G628" s="338"/>
      <c r="H628" s="9"/>
      <c r="J628" s="339"/>
      <c r="AV628" s="340"/>
      <c r="AW628" s="340"/>
      <c r="AX628" s="340"/>
      <c r="AY628" s="340"/>
      <c r="AZ628" s="340"/>
    </row>
    <row r="629" spans="6:52" ht="15.75" customHeight="1">
      <c r="F629" s="338"/>
      <c r="G629" s="338"/>
      <c r="H629" s="9"/>
      <c r="J629" s="339"/>
      <c r="AV629" s="340"/>
      <c r="AW629" s="340"/>
      <c r="AX629" s="340"/>
      <c r="AY629" s="340"/>
      <c r="AZ629" s="340"/>
    </row>
    <row r="630" spans="6:52" ht="15.75" customHeight="1">
      <c r="F630" s="338"/>
      <c r="G630" s="338"/>
      <c r="H630" s="9"/>
      <c r="J630" s="339"/>
      <c r="AV630" s="340"/>
      <c r="AW630" s="340"/>
      <c r="AX630" s="340"/>
      <c r="AY630" s="340"/>
      <c r="AZ630" s="340"/>
    </row>
    <row r="631" spans="6:52" ht="15.75" customHeight="1">
      <c r="F631" s="338"/>
      <c r="G631" s="338"/>
      <c r="H631" s="9"/>
      <c r="J631" s="339"/>
      <c r="AV631" s="340"/>
      <c r="AW631" s="340"/>
      <c r="AX631" s="340"/>
      <c r="AY631" s="340"/>
      <c r="AZ631" s="340"/>
    </row>
    <row r="632" spans="6:52" ht="15.75" customHeight="1">
      <c r="F632" s="338"/>
      <c r="G632" s="338"/>
      <c r="H632" s="9"/>
      <c r="J632" s="339"/>
      <c r="AV632" s="340"/>
      <c r="AW632" s="340"/>
      <c r="AX632" s="340"/>
      <c r="AY632" s="340"/>
      <c r="AZ632" s="340"/>
    </row>
    <row r="633" spans="6:52" ht="15.75" customHeight="1">
      <c r="F633" s="338"/>
      <c r="G633" s="338"/>
      <c r="H633" s="9"/>
      <c r="J633" s="339"/>
      <c r="AV633" s="340"/>
      <c r="AW633" s="340"/>
      <c r="AX633" s="340"/>
      <c r="AY633" s="340"/>
      <c r="AZ633" s="340"/>
    </row>
    <row r="634" spans="6:52" ht="15.75" customHeight="1">
      <c r="F634" s="338"/>
      <c r="G634" s="338"/>
      <c r="H634" s="9"/>
      <c r="J634" s="339"/>
      <c r="AV634" s="340"/>
      <c r="AW634" s="340"/>
      <c r="AX634" s="340"/>
      <c r="AY634" s="340"/>
      <c r="AZ634" s="340"/>
    </row>
    <row r="635" spans="6:52" ht="15.75" customHeight="1">
      <c r="F635" s="338"/>
      <c r="G635" s="338"/>
      <c r="H635" s="9"/>
      <c r="J635" s="339"/>
      <c r="AV635" s="340"/>
      <c r="AW635" s="340"/>
      <c r="AX635" s="340"/>
      <c r="AY635" s="340"/>
      <c r="AZ635" s="340"/>
    </row>
    <row r="636" spans="6:52" ht="15.75" customHeight="1">
      <c r="F636" s="338"/>
      <c r="G636" s="338"/>
      <c r="H636" s="9"/>
      <c r="J636" s="339"/>
      <c r="AV636" s="340"/>
      <c r="AW636" s="340"/>
      <c r="AX636" s="340"/>
      <c r="AY636" s="340"/>
      <c r="AZ636" s="340"/>
    </row>
    <row r="637" spans="6:52" ht="15.75" customHeight="1">
      <c r="F637" s="338"/>
      <c r="G637" s="338"/>
      <c r="H637" s="9"/>
      <c r="J637" s="339"/>
      <c r="AV637" s="340"/>
      <c r="AW637" s="340"/>
      <c r="AX637" s="340"/>
      <c r="AY637" s="340"/>
      <c r="AZ637" s="340"/>
    </row>
    <row r="638" spans="6:52" ht="15.75" customHeight="1">
      <c r="F638" s="338"/>
      <c r="G638" s="338"/>
      <c r="H638" s="9"/>
      <c r="J638" s="339"/>
      <c r="AV638" s="340"/>
      <c r="AW638" s="340"/>
      <c r="AX638" s="340"/>
      <c r="AY638" s="340"/>
      <c r="AZ638" s="340"/>
    </row>
    <row r="639" spans="6:52" ht="15.75" customHeight="1">
      <c r="F639" s="338"/>
      <c r="G639" s="338"/>
      <c r="H639" s="9"/>
      <c r="J639" s="339"/>
      <c r="AV639" s="340"/>
      <c r="AW639" s="340"/>
      <c r="AX639" s="340"/>
      <c r="AY639" s="340"/>
      <c r="AZ639" s="340"/>
    </row>
    <row r="640" spans="6:52" ht="15.75" customHeight="1">
      <c r="F640" s="338"/>
      <c r="G640" s="338"/>
      <c r="H640" s="9"/>
      <c r="J640" s="339"/>
      <c r="AV640" s="340"/>
      <c r="AW640" s="340"/>
      <c r="AX640" s="340"/>
      <c r="AY640" s="340"/>
      <c r="AZ640" s="340"/>
    </row>
    <row r="641" spans="6:52" ht="15.75" customHeight="1">
      <c r="F641" s="338"/>
      <c r="G641" s="338"/>
      <c r="H641" s="9"/>
      <c r="J641" s="339"/>
      <c r="AV641" s="340"/>
      <c r="AW641" s="340"/>
      <c r="AX641" s="340"/>
      <c r="AY641" s="340"/>
      <c r="AZ641" s="340"/>
    </row>
    <row r="642" spans="6:52" ht="15.75" customHeight="1">
      <c r="F642" s="338"/>
      <c r="G642" s="338"/>
      <c r="H642" s="9"/>
      <c r="J642" s="339"/>
      <c r="AV642" s="340"/>
      <c r="AW642" s="340"/>
      <c r="AX642" s="340"/>
      <c r="AY642" s="340"/>
      <c r="AZ642" s="340"/>
    </row>
    <row r="643" spans="6:52" ht="15.75" customHeight="1">
      <c r="F643" s="338"/>
      <c r="G643" s="338"/>
      <c r="H643" s="9"/>
      <c r="J643" s="339"/>
      <c r="AV643" s="340"/>
      <c r="AW643" s="340"/>
      <c r="AX643" s="340"/>
      <c r="AY643" s="340"/>
      <c r="AZ643" s="340"/>
    </row>
    <row r="644" spans="6:52" ht="15.75" customHeight="1">
      <c r="F644" s="338"/>
      <c r="G644" s="338"/>
      <c r="H644" s="9"/>
      <c r="J644" s="339"/>
      <c r="AV644" s="340"/>
      <c r="AW644" s="340"/>
      <c r="AX644" s="340"/>
      <c r="AY644" s="340"/>
      <c r="AZ644" s="340"/>
    </row>
    <row r="645" spans="6:52" ht="15.75" customHeight="1">
      <c r="F645" s="338"/>
      <c r="G645" s="338"/>
      <c r="H645" s="9"/>
      <c r="J645" s="339"/>
      <c r="AV645" s="340"/>
      <c r="AW645" s="340"/>
      <c r="AX645" s="340"/>
      <c r="AY645" s="340"/>
      <c r="AZ645" s="340"/>
    </row>
    <row r="646" spans="6:52" ht="15.75" customHeight="1">
      <c r="F646" s="338"/>
      <c r="G646" s="338"/>
      <c r="H646" s="9"/>
      <c r="J646" s="339"/>
      <c r="AV646" s="340"/>
      <c r="AW646" s="340"/>
      <c r="AX646" s="340"/>
      <c r="AY646" s="340"/>
      <c r="AZ646" s="340"/>
    </row>
    <row r="647" spans="6:52" ht="15.75" customHeight="1">
      <c r="F647" s="338"/>
      <c r="G647" s="338"/>
      <c r="H647" s="9"/>
      <c r="J647" s="339"/>
      <c r="AV647" s="340"/>
      <c r="AW647" s="340"/>
      <c r="AX647" s="340"/>
      <c r="AY647" s="340"/>
      <c r="AZ647" s="340"/>
    </row>
    <row r="648" spans="6:52" ht="15.75" customHeight="1">
      <c r="F648" s="338"/>
      <c r="G648" s="338"/>
      <c r="H648" s="9"/>
      <c r="J648" s="339"/>
      <c r="AV648" s="340"/>
      <c r="AW648" s="340"/>
      <c r="AX648" s="340"/>
      <c r="AY648" s="340"/>
      <c r="AZ648" s="340"/>
    </row>
    <row r="649" spans="6:52" ht="15.75" customHeight="1">
      <c r="F649" s="338"/>
      <c r="G649" s="338"/>
      <c r="H649" s="9"/>
      <c r="J649" s="339"/>
      <c r="AV649" s="340"/>
      <c r="AW649" s="340"/>
      <c r="AX649" s="340"/>
      <c r="AY649" s="340"/>
      <c r="AZ649" s="340"/>
    </row>
    <row r="650" spans="6:52" ht="15.75" customHeight="1">
      <c r="F650" s="338"/>
      <c r="G650" s="338"/>
      <c r="H650" s="9"/>
      <c r="J650" s="339"/>
      <c r="AV650" s="340"/>
      <c r="AW650" s="340"/>
      <c r="AX650" s="340"/>
      <c r="AY650" s="340"/>
      <c r="AZ650" s="340"/>
    </row>
    <row r="651" spans="6:52" ht="15.75" customHeight="1">
      <c r="F651" s="338"/>
      <c r="G651" s="338"/>
      <c r="H651" s="9"/>
      <c r="J651" s="339"/>
      <c r="AV651" s="340"/>
      <c r="AW651" s="340"/>
      <c r="AX651" s="340"/>
      <c r="AY651" s="340"/>
      <c r="AZ651" s="340"/>
    </row>
    <row r="652" spans="6:52" ht="15.75" customHeight="1">
      <c r="F652" s="338"/>
      <c r="G652" s="338"/>
      <c r="H652" s="9"/>
      <c r="J652" s="339"/>
      <c r="AV652" s="340"/>
      <c r="AW652" s="340"/>
      <c r="AX652" s="340"/>
      <c r="AY652" s="340"/>
      <c r="AZ652" s="340"/>
    </row>
    <row r="653" spans="6:52" ht="15.75" customHeight="1">
      <c r="F653" s="338"/>
      <c r="G653" s="338"/>
      <c r="H653" s="9"/>
      <c r="J653" s="339"/>
      <c r="AV653" s="340"/>
      <c r="AW653" s="340"/>
      <c r="AX653" s="340"/>
      <c r="AY653" s="340"/>
      <c r="AZ653" s="340"/>
    </row>
    <row r="654" spans="6:52" ht="15.75" customHeight="1">
      <c r="F654" s="338"/>
      <c r="G654" s="338"/>
      <c r="H654" s="9"/>
      <c r="J654" s="339"/>
      <c r="AV654" s="340"/>
      <c r="AW654" s="340"/>
      <c r="AX654" s="340"/>
      <c r="AY654" s="340"/>
      <c r="AZ654" s="340"/>
    </row>
    <row r="655" spans="6:52" ht="15.75" customHeight="1">
      <c r="F655" s="338"/>
      <c r="G655" s="338"/>
      <c r="H655" s="9"/>
      <c r="J655" s="339"/>
      <c r="AV655" s="340"/>
      <c r="AW655" s="340"/>
      <c r="AX655" s="340"/>
      <c r="AY655" s="340"/>
      <c r="AZ655" s="340"/>
    </row>
    <row r="656" spans="6:52" ht="15.75" customHeight="1">
      <c r="F656" s="338"/>
      <c r="G656" s="338"/>
      <c r="H656" s="9"/>
      <c r="J656" s="339"/>
      <c r="AV656" s="340"/>
      <c r="AW656" s="340"/>
      <c r="AX656" s="340"/>
      <c r="AY656" s="340"/>
      <c r="AZ656" s="340"/>
    </row>
    <row r="657" spans="6:52" ht="15.75" customHeight="1">
      <c r="F657" s="338"/>
      <c r="G657" s="338"/>
      <c r="H657" s="9"/>
      <c r="J657" s="339"/>
      <c r="AV657" s="340"/>
      <c r="AW657" s="340"/>
      <c r="AX657" s="340"/>
      <c r="AY657" s="340"/>
      <c r="AZ657" s="340"/>
    </row>
    <row r="658" spans="6:52" ht="15.75" customHeight="1">
      <c r="F658" s="338"/>
      <c r="G658" s="338"/>
      <c r="H658" s="9"/>
      <c r="J658" s="339"/>
      <c r="AV658" s="340"/>
      <c r="AW658" s="340"/>
      <c r="AX658" s="340"/>
      <c r="AY658" s="340"/>
      <c r="AZ658" s="340"/>
    </row>
    <row r="659" spans="6:52" ht="15.75" customHeight="1">
      <c r="F659" s="338"/>
      <c r="G659" s="338"/>
      <c r="H659" s="9"/>
      <c r="J659" s="339"/>
      <c r="AV659" s="340"/>
      <c r="AW659" s="340"/>
      <c r="AX659" s="340"/>
      <c r="AY659" s="340"/>
      <c r="AZ659" s="340"/>
    </row>
    <row r="660" spans="6:52" ht="15.75" customHeight="1">
      <c r="F660" s="338"/>
      <c r="G660" s="338"/>
      <c r="H660" s="9"/>
      <c r="J660" s="339"/>
      <c r="AV660" s="340"/>
      <c r="AW660" s="340"/>
      <c r="AX660" s="340"/>
      <c r="AY660" s="340"/>
      <c r="AZ660" s="340"/>
    </row>
    <row r="661" spans="6:52" ht="15.75" customHeight="1">
      <c r="F661" s="338"/>
      <c r="G661" s="338"/>
      <c r="H661" s="9"/>
      <c r="J661" s="339"/>
      <c r="AV661" s="340"/>
      <c r="AW661" s="340"/>
      <c r="AX661" s="340"/>
      <c r="AY661" s="340"/>
      <c r="AZ661" s="340"/>
    </row>
    <row r="662" spans="6:52" ht="15.75" customHeight="1">
      <c r="F662" s="338"/>
      <c r="G662" s="338"/>
      <c r="H662" s="9"/>
      <c r="J662" s="339"/>
      <c r="AV662" s="340"/>
      <c r="AW662" s="340"/>
      <c r="AX662" s="340"/>
      <c r="AY662" s="340"/>
      <c r="AZ662" s="340"/>
    </row>
    <row r="663" spans="6:52" ht="15.75" customHeight="1">
      <c r="F663" s="338"/>
      <c r="G663" s="338"/>
      <c r="H663" s="9"/>
      <c r="J663" s="339"/>
      <c r="AV663" s="340"/>
      <c r="AW663" s="340"/>
      <c r="AX663" s="340"/>
      <c r="AY663" s="340"/>
      <c r="AZ663" s="340"/>
    </row>
    <row r="664" spans="6:52" ht="15.75" customHeight="1">
      <c r="F664" s="338"/>
      <c r="G664" s="338"/>
      <c r="H664" s="9"/>
      <c r="J664" s="339"/>
      <c r="AV664" s="340"/>
      <c r="AW664" s="340"/>
      <c r="AX664" s="340"/>
      <c r="AY664" s="340"/>
      <c r="AZ664" s="340"/>
    </row>
    <row r="665" spans="6:52" ht="15.75" customHeight="1">
      <c r="F665" s="338"/>
      <c r="G665" s="338"/>
      <c r="H665" s="9"/>
      <c r="J665" s="339"/>
      <c r="AV665" s="340"/>
      <c r="AW665" s="340"/>
      <c r="AX665" s="340"/>
      <c r="AY665" s="340"/>
      <c r="AZ665" s="340"/>
    </row>
    <row r="666" spans="6:52" ht="15.75" customHeight="1">
      <c r="F666" s="338"/>
      <c r="G666" s="338"/>
      <c r="H666" s="9"/>
      <c r="J666" s="339"/>
      <c r="AV666" s="340"/>
      <c r="AW666" s="340"/>
      <c r="AX666" s="340"/>
      <c r="AY666" s="340"/>
      <c r="AZ666" s="340"/>
    </row>
    <row r="667" spans="6:52" ht="15.75" customHeight="1">
      <c r="F667" s="338"/>
      <c r="G667" s="338"/>
      <c r="H667" s="9"/>
      <c r="J667" s="339"/>
      <c r="AV667" s="340"/>
      <c r="AW667" s="340"/>
      <c r="AX667" s="340"/>
      <c r="AY667" s="340"/>
      <c r="AZ667" s="340"/>
    </row>
    <row r="668" spans="6:52" ht="15.75" customHeight="1">
      <c r="F668" s="338"/>
      <c r="G668" s="338"/>
      <c r="H668" s="9"/>
      <c r="J668" s="339"/>
      <c r="AV668" s="340"/>
      <c r="AW668" s="340"/>
      <c r="AX668" s="340"/>
      <c r="AY668" s="340"/>
      <c r="AZ668" s="340"/>
    </row>
    <row r="669" spans="6:52" ht="15.75" customHeight="1">
      <c r="F669" s="338"/>
      <c r="G669" s="338"/>
      <c r="H669" s="9"/>
      <c r="J669" s="339"/>
      <c r="AV669" s="340"/>
      <c r="AW669" s="340"/>
      <c r="AX669" s="340"/>
      <c r="AY669" s="340"/>
      <c r="AZ669" s="340"/>
    </row>
    <row r="670" spans="6:52" ht="15.75" customHeight="1">
      <c r="F670" s="338"/>
      <c r="G670" s="338"/>
      <c r="H670" s="9"/>
      <c r="J670" s="339"/>
      <c r="AV670" s="340"/>
      <c r="AW670" s="340"/>
      <c r="AX670" s="340"/>
      <c r="AY670" s="340"/>
      <c r="AZ670" s="340"/>
    </row>
    <row r="671" spans="6:52" ht="15.75" customHeight="1">
      <c r="F671" s="338"/>
      <c r="G671" s="338"/>
      <c r="H671" s="9"/>
      <c r="J671" s="339"/>
      <c r="AV671" s="340"/>
      <c r="AW671" s="340"/>
      <c r="AX671" s="340"/>
      <c r="AY671" s="340"/>
      <c r="AZ671" s="340"/>
    </row>
    <row r="672" spans="6:52" ht="15.75" customHeight="1">
      <c r="F672" s="338"/>
      <c r="G672" s="338"/>
      <c r="H672" s="9"/>
      <c r="J672" s="339"/>
      <c r="AV672" s="340"/>
      <c r="AW672" s="340"/>
      <c r="AX672" s="340"/>
      <c r="AY672" s="340"/>
      <c r="AZ672" s="340"/>
    </row>
    <row r="673" spans="6:52" ht="15.75" customHeight="1">
      <c r="F673" s="338"/>
      <c r="G673" s="338"/>
      <c r="H673" s="9"/>
      <c r="J673" s="339"/>
      <c r="AV673" s="340"/>
      <c r="AW673" s="340"/>
      <c r="AX673" s="340"/>
      <c r="AY673" s="340"/>
      <c r="AZ673" s="340"/>
    </row>
    <row r="674" spans="6:52" ht="15.75" customHeight="1">
      <c r="F674" s="338"/>
      <c r="G674" s="338"/>
      <c r="H674" s="9"/>
      <c r="J674" s="339"/>
      <c r="AV674" s="340"/>
      <c r="AW674" s="340"/>
      <c r="AX674" s="340"/>
      <c r="AY674" s="340"/>
      <c r="AZ674" s="340"/>
    </row>
    <row r="675" spans="6:52" ht="15.75" customHeight="1">
      <c r="F675" s="338"/>
      <c r="G675" s="338"/>
      <c r="H675" s="9"/>
      <c r="J675" s="339"/>
      <c r="AV675" s="340"/>
      <c r="AW675" s="340"/>
      <c r="AX675" s="340"/>
      <c r="AY675" s="340"/>
      <c r="AZ675" s="340"/>
    </row>
    <row r="676" spans="6:52" ht="15.75" customHeight="1">
      <c r="F676" s="338"/>
      <c r="G676" s="338"/>
      <c r="H676" s="9"/>
      <c r="J676" s="339"/>
      <c r="AV676" s="340"/>
      <c r="AW676" s="340"/>
      <c r="AX676" s="340"/>
      <c r="AY676" s="340"/>
      <c r="AZ676" s="340"/>
    </row>
    <row r="677" spans="6:52" ht="15.75" customHeight="1">
      <c r="F677" s="338"/>
      <c r="G677" s="338"/>
      <c r="H677" s="9"/>
      <c r="J677" s="339"/>
      <c r="AV677" s="340"/>
      <c r="AW677" s="340"/>
      <c r="AX677" s="340"/>
      <c r="AY677" s="340"/>
      <c r="AZ677" s="340"/>
    </row>
    <row r="678" spans="6:52" ht="15.75" customHeight="1">
      <c r="F678" s="338"/>
      <c r="G678" s="338"/>
      <c r="H678" s="9"/>
      <c r="J678" s="339"/>
      <c r="AV678" s="340"/>
      <c r="AW678" s="340"/>
      <c r="AX678" s="340"/>
      <c r="AY678" s="340"/>
      <c r="AZ678" s="340"/>
    </row>
    <row r="679" spans="6:52" ht="15.75" customHeight="1">
      <c r="F679" s="338"/>
      <c r="G679" s="338"/>
      <c r="H679" s="9"/>
      <c r="J679" s="339"/>
      <c r="AV679" s="340"/>
      <c r="AW679" s="340"/>
      <c r="AX679" s="340"/>
      <c r="AY679" s="340"/>
      <c r="AZ679" s="340"/>
    </row>
    <row r="680" spans="6:52" ht="15.75" customHeight="1">
      <c r="F680" s="338"/>
      <c r="G680" s="338"/>
      <c r="H680" s="9"/>
      <c r="J680" s="339"/>
      <c r="AV680" s="340"/>
      <c r="AW680" s="340"/>
      <c r="AX680" s="340"/>
      <c r="AY680" s="340"/>
      <c r="AZ680" s="340"/>
    </row>
    <row r="681" spans="6:52" ht="15.75" customHeight="1">
      <c r="F681" s="338"/>
      <c r="G681" s="338"/>
      <c r="H681" s="9"/>
      <c r="J681" s="339"/>
      <c r="AV681" s="340"/>
      <c r="AW681" s="340"/>
      <c r="AX681" s="340"/>
      <c r="AY681" s="340"/>
      <c r="AZ681" s="340"/>
    </row>
    <row r="682" spans="6:52" ht="15.75" customHeight="1">
      <c r="F682" s="338"/>
      <c r="G682" s="338"/>
      <c r="H682" s="9"/>
      <c r="J682" s="339"/>
      <c r="AV682" s="340"/>
      <c r="AW682" s="340"/>
      <c r="AX682" s="340"/>
      <c r="AY682" s="340"/>
      <c r="AZ682" s="340"/>
    </row>
    <row r="683" spans="6:52" ht="15.75" customHeight="1">
      <c r="F683" s="338"/>
      <c r="G683" s="338"/>
      <c r="H683" s="9"/>
      <c r="J683" s="339"/>
      <c r="AV683" s="340"/>
      <c r="AW683" s="340"/>
      <c r="AX683" s="340"/>
      <c r="AY683" s="340"/>
      <c r="AZ683" s="340"/>
    </row>
    <row r="684" spans="6:52" ht="15.75" customHeight="1">
      <c r="F684" s="338"/>
      <c r="G684" s="338"/>
      <c r="H684" s="9"/>
      <c r="J684" s="339"/>
      <c r="AV684" s="340"/>
      <c r="AW684" s="340"/>
      <c r="AX684" s="340"/>
      <c r="AY684" s="340"/>
      <c r="AZ684" s="340"/>
    </row>
    <row r="685" spans="6:52" ht="15.75" customHeight="1">
      <c r="F685" s="338"/>
      <c r="G685" s="338"/>
      <c r="H685" s="9"/>
      <c r="J685" s="339"/>
      <c r="AV685" s="340"/>
      <c r="AW685" s="340"/>
      <c r="AX685" s="340"/>
      <c r="AY685" s="340"/>
      <c r="AZ685" s="340"/>
    </row>
    <row r="686" spans="6:52" ht="15.75" customHeight="1">
      <c r="F686" s="338"/>
      <c r="G686" s="338"/>
      <c r="H686" s="9"/>
      <c r="J686" s="339"/>
      <c r="AV686" s="340"/>
      <c r="AW686" s="340"/>
      <c r="AX686" s="340"/>
      <c r="AY686" s="340"/>
      <c r="AZ686" s="340"/>
    </row>
    <row r="687" spans="6:52" ht="15.75" customHeight="1">
      <c r="F687" s="338"/>
      <c r="G687" s="338"/>
      <c r="H687" s="9"/>
      <c r="J687" s="339"/>
      <c r="AV687" s="340"/>
      <c r="AW687" s="340"/>
      <c r="AX687" s="340"/>
      <c r="AY687" s="340"/>
      <c r="AZ687" s="340"/>
    </row>
    <row r="688" spans="6:52" ht="15.75" customHeight="1">
      <c r="F688" s="338"/>
      <c r="G688" s="338"/>
      <c r="H688" s="9"/>
      <c r="J688" s="339"/>
      <c r="AV688" s="340"/>
      <c r="AW688" s="340"/>
      <c r="AX688" s="340"/>
      <c r="AY688" s="340"/>
      <c r="AZ688" s="340"/>
    </row>
    <row r="689" spans="6:52" ht="15.75" customHeight="1">
      <c r="F689" s="338"/>
      <c r="G689" s="338"/>
      <c r="H689" s="9"/>
      <c r="J689" s="339"/>
      <c r="AV689" s="340"/>
      <c r="AW689" s="340"/>
      <c r="AX689" s="340"/>
      <c r="AY689" s="340"/>
      <c r="AZ689" s="340"/>
    </row>
    <row r="690" spans="6:52" ht="15.75" customHeight="1">
      <c r="F690" s="338"/>
      <c r="G690" s="338"/>
      <c r="H690" s="9"/>
      <c r="J690" s="339"/>
      <c r="AV690" s="340"/>
      <c r="AW690" s="340"/>
      <c r="AX690" s="340"/>
      <c r="AY690" s="340"/>
      <c r="AZ690" s="340"/>
    </row>
    <row r="691" spans="6:52" ht="15.75" customHeight="1">
      <c r="F691" s="338"/>
      <c r="G691" s="338"/>
      <c r="H691" s="9"/>
      <c r="J691" s="339"/>
      <c r="AV691" s="340"/>
      <c r="AW691" s="340"/>
      <c r="AX691" s="340"/>
      <c r="AY691" s="340"/>
      <c r="AZ691" s="340"/>
    </row>
    <row r="692" spans="6:52" ht="15.75" customHeight="1">
      <c r="F692" s="338"/>
      <c r="G692" s="338"/>
      <c r="H692" s="9"/>
      <c r="J692" s="339"/>
      <c r="AV692" s="340"/>
      <c r="AW692" s="340"/>
      <c r="AX692" s="340"/>
      <c r="AY692" s="340"/>
      <c r="AZ692" s="340"/>
    </row>
    <row r="693" spans="6:52" ht="15.75" customHeight="1">
      <c r="F693" s="338"/>
      <c r="G693" s="338"/>
      <c r="H693" s="9"/>
      <c r="J693" s="339"/>
      <c r="AV693" s="340"/>
      <c r="AW693" s="340"/>
      <c r="AX693" s="340"/>
      <c r="AY693" s="340"/>
      <c r="AZ693" s="340"/>
    </row>
    <row r="694" spans="6:52" ht="15.75" customHeight="1">
      <c r="F694" s="338"/>
      <c r="G694" s="338"/>
      <c r="H694" s="9"/>
      <c r="J694" s="339"/>
      <c r="AV694" s="340"/>
      <c r="AW694" s="340"/>
      <c r="AX694" s="340"/>
      <c r="AY694" s="340"/>
      <c r="AZ694" s="340"/>
    </row>
    <row r="695" spans="6:52" ht="15.75" customHeight="1">
      <c r="F695" s="338"/>
      <c r="G695" s="338"/>
      <c r="H695" s="9"/>
      <c r="J695" s="339"/>
      <c r="AV695" s="340"/>
      <c r="AW695" s="340"/>
      <c r="AX695" s="340"/>
      <c r="AY695" s="340"/>
      <c r="AZ695" s="340"/>
    </row>
    <row r="696" spans="6:52" ht="15.75" customHeight="1">
      <c r="F696" s="338"/>
      <c r="G696" s="338"/>
      <c r="H696" s="9"/>
      <c r="J696" s="339"/>
      <c r="AV696" s="340"/>
      <c r="AW696" s="340"/>
      <c r="AX696" s="340"/>
      <c r="AY696" s="340"/>
      <c r="AZ696" s="340"/>
    </row>
    <row r="697" spans="6:52" ht="15.75" customHeight="1">
      <c r="F697" s="338"/>
      <c r="G697" s="338"/>
      <c r="H697" s="9"/>
      <c r="J697" s="339"/>
      <c r="AV697" s="340"/>
      <c r="AW697" s="340"/>
      <c r="AX697" s="340"/>
      <c r="AY697" s="340"/>
      <c r="AZ697" s="340"/>
    </row>
    <row r="698" spans="6:52" ht="15.75" customHeight="1">
      <c r="F698" s="338"/>
      <c r="G698" s="338"/>
      <c r="H698" s="9"/>
      <c r="J698" s="339"/>
      <c r="AV698" s="340"/>
      <c r="AW698" s="340"/>
      <c r="AX698" s="340"/>
      <c r="AY698" s="340"/>
      <c r="AZ698" s="340"/>
    </row>
    <row r="699" spans="6:52" ht="15.75" customHeight="1">
      <c r="F699" s="338"/>
      <c r="G699" s="338"/>
      <c r="H699" s="9"/>
      <c r="J699" s="339"/>
      <c r="AV699" s="340"/>
      <c r="AW699" s="340"/>
      <c r="AX699" s="340"/>
      <c r="AY699" s="340"/>
      <c r="AZ699" s="340"/>
    </row>
    <row r="700" spans="6:52" ht="15.75" customHeight="1">
      <c r="F700" s="338"/>
      <c r="G700" s="338"/>
      <c r="H700" s="9"/>
      <c r="J700" s="339"/>
      <c r="AV700" s="340"/>
      <c r="AW700" s="340"/>
      <c r="AX700" s="340"/>
      <c r="AY700" s="340"/>
      <c r="AZ700" s="340"/>
    </row>
    <row r="701" spans="6:52" ht="15.75" customHeight="1">
      <c r="F701" s="338"/>
      <c r="G701" s="338"/>
      <c r="H701" s="9"/>
      <c r="J701" s="339"/>
      <c r="AV701" s="340"/>
      <c r="AW701" s="340"/>
      <c r="AX701" s="340"/>
      <c r="AY701" s="340"/>
      <c r="AZ701" s="340"/>
    </row>
    <row r="702" spans="6:52" ht="15.75" customHeight="1">
      <c r="F702" s="338"/>
      <c r="G702" s="338"/>
      <c r="H702" s="9"/>
      <c r="J702" s="339"/>
      <c r="AV702" s="340"/>
      <c r="AW702" s="340"/>
      <c r="AX702" s="340"/>
      <c r="AY702" s="340"/>
      <c r="AZ702" s="340"/>
    </row>
    <row r="703" spans="6:52" ht="15.75" customHeight="1">
      <c r="F703" s="338"/>
      <c r="G703" s="338"/>
      <c r="H703" s="9"/>
      <c r="J703" s="339"/>
      <c r="AV703" s="340"/>
      <c r="AW703" s="340"/>
      <c r="AX703" s="340"/>
      <c r="AY703" s="340"/>
      <c r="AZ703" s="340"/>
    </row>
    <row r="704" spans="6:52" ht="15.75" customHeight="1">
      <c r="F704" s="338"/>
      <c r="G704" s="338"/>
      <c r="H704" s="9"/>
      <c r="J704" s="339"/>
      <c r="AV704" s="340"/>
      <c r="AW704" s="340"/>
      <c r="AX704" s="340"/>
      <c r="AY704" s="340"/>
      <c r="AZ704" s="340"/>
    </row>
    <row r="705" spans="6:52" ht="15.75" customHeight="1">
      <c r="F705" s="338"/>
      <c r="G705" s="338"/>
      <c r="H705" s="9"/>
      <c r="J705" s="339"/>
      <c r="AV705" s="340"/>
      <c r="AW705" s="340"/>
      <c r="AX705" s="340"/>
      <c r="AY705" s="340"/>
      <c r="AZ705" s="340"/>
    </row>
    <row r="706" spans="6:52" ht="15.75" customHeight="1">
      <c r="F706" s="338"/>
      <c r="G706" s="338"/>
      <c r="H706" s="9"/>
      <c r="J706" s="339"/>
      <c r="AV706" s="340"/>
      <c r="AW706" s="340"/>
      <c r="AX706" s="340"/>
      <c r="AY706" s="340"/>
      <c r="AZ706" s="340"/>
    </row>
    <row r="707" spans="6:52" ht="15.75" customHeight="1">
      <c r="F707" s="338"/>
      <c r="G707" s="338"/>
      <c r="H707" s="9"/>
      <c r="J707" s="339"/>
      <c r="AV707" s="340"/>
      <c r="AW707" s="340"/>
      <c r="AX707" s="340"/>
      <c r="AY707" s="340"/>
      <c r="AZ707" s="340"/>
    </row>
    <row r="708" spans="6:52" ht="15.75" customHeight="1">
      <c r="F708" s="338"/>
      <c r="G708" s="338"/>
      <c r="H708" s="9"/>
      <c r="J708" s="339"/>
      <c r="AV708" s="340"/>
      <c r="AW708" s="340"/>
      <c r="AX708" s="340"/>
      <c r="AY708" s="340"/>
      <c r="AZ708" s="340"/>
    </row>
    <row r="709" spans="6:52" ht="15.75" customHeight="1">
      <c r="F709" s="338"/>
      <c r="G709" s="338"/>
      <c r="H709" s="9"/>
      <c r="J709" s="339"/>
      <c r="AV709" s="340"/>
      <c r="AW709" s="340"/>
      <c r="AX709" s="340"/>
      <c r="AY709" s="340"/>
      <c r="AZ709" s="340"/>
    </row>
    <row r="710" spans="6:52" ht="15.75" customHeight="1">
      <c r="F710" s="338"/>
      <c r="G710" s="338"/>
      <c r="H710" s="9"/>
      <c r="J710" s="339"/>
      <c r="AV710" s="340"/>
      <c r="AW710" s="340"/>
      <c r="AX710" s="340"/>
      <c r="AY710" s="340"/>
      <c r="AZ710" s="340"/>
    </row>
    <row r="711" spans="6:52" ht="15.75" customHeight="1">
      <c r="F711" s="338"/>
      <c r="G711" s="338"/>
      <c r="H711" s="9"/>
      <c r="J711" s="339"/>
      <c r="AV711" s="340"/>
      <c r="AW711" s="340"/>
      <c r="AX711" s="340"/>
      <c r="AY711" s="340"/>
      <c r="AZ711" s="340"/>
    </row>
    <row r="712" spans="6:52" ht="15.75" customHeight="1">
      <c r="F712" s="338"/>
      <c r="G712" s="338"/>
      <c r="H712" s="9"/>
      <c r="J712" s="339"/>
      <c r="AV712" s="340"/>
      <c r="AW712" s="340"/>
      <c r="AX712" s="340"/>
      <c r="AY712" s="340"/>
      <c r="AZ712" s="340"/>
    </row>
    <row r="713" spans="6:52" ht="15.75" customHeight="1">
      <c r="F713" s="338"/>
      <c r="G713" s="338"/>
      <c r="H713" s="9"/>
      <c r="J713" s="339"/>
      <c r="AV713" s="340"/>
      <c r="AW713" s="340"/>
      <c r="AX713" s="340"/>
      <c r="AY713" s="340"/>
      <c r="AZ713" s="340"/>
    </row>
    <row r="714" spans="6:52" ht="15.75" customHeight="1">
      <c r="F714" s="338"/>
      <c r="G714" s="338"/>
      <c r="H714" s="9"/>
      <c r="J714" s="339"/>
      <c r="AV714" s="340"/>
      <c r="AW714" s="340"/>
      <c r="AX714" s="340"/>
      <c r="AY714" s="340"/>
      <c r="AZ714" s="340"/>
    </row>
    <row r="715" spans="6:52" ht="15.75" customHeight="1">
      <c r="F715" s="338"/>
      <c r="G715" s="338"/>
      <c r="H715" s="9"/>
      <c r="J715" s="339"/>
      <c r="AV715" s="340"/>
      <c r="AW715" s="340"/>
      <c r="AX715" s="340"/>
      <c r="AY715" s="340"/>
      <c r="AZ715" s="340"/>
    </row>
    <row r="716" spans="6:52" ht="15.75" customHeight="1">
      <c r="F716" s="338"/>
      <c r="G716" s="338"/>
      <c r="H716" s="9"/>
      <c r="J716" s="339"/>
      <c r="AV716" s="340"/>
      <c r="AW716" s="340"/>
      <c r="AX716" s="340"/>
      <c r="AY716" s="340"/>
      <c r="AZ716" s="340"/>
    </row>
    <row r="717" spans="6:52" ht="15.75" customHeight="1">
      <c r="F717" s="338"/>
      <c r="G717" s="338"/>
      <c r="H717" s="9"/>
      <c r="J717" s="339"/>
      <c r="AV717" s="340"/>
      <c r="AW717" s="340"/>
      <c r="AX717" s="340"/>
      <c r="AY717" s="340"/>
      <c r="AZ717" s="340"/>
    </row>
    <row r="718" spans="6:52" ht="15.75" customHeight="1">
      <c r="F718" s="338"/>
      <c r="G718" s="338"/>
      <c r="H718" s="9"/>
      <c r="J718" s="339"/>
      <c r="AV718" s="340"/>
      <c r="AW718" s="340"/>
      <c r="AX718" s="340"/>
      <c r="AY718" s="340"/>
      <c r="AZ718" s="340"/>
    </row>
    <row r="719" spans="6:52" ht="15.75" customHeight="1">
      <c r="F719" s="338"/>
      <c r="G719" s="338"/>
      <c r="H719" s="9"/>
      <c r="J719" s="339"/>
      <c r="AV719" s="340"/>
      <c r="AW719" s="340"/>
      <c r="AX719" s="340"/>
      <c r="AY719" s="340"/>
      <c r="AZ719" s="340"/>
    </row>
    <row r="720" spans="6:52" ht="15.75" customHeight="1">
      <c r="F720" s="338"/>
      <c r="G720" s="338"/>
      <c r="H720" s="9"/>
      <c r="J720" s="339"/>
      <c r="AV720" s="340"/>
      <c r="AW720" s="340"/>
      <c r="AX720" s="340"/>
      <c r="AY720" s="340"/>
      <c r="AZ720" s="340"/>
    </row>
    <row r="721" spans="6:52" ht="15.75" customHeight="1">
      <c r="F721" s="338"/>
      <c r="G721" s="338"/>
      <c r="H721" s="9"/>
      <c r="J721" s="339"/>
      <c r="AV721" s="340"/>
      <c r="AW721" s="340"/>
      <c r="AX721" s="340"/>
      <c r="AY721" s="340"/>
      <c r="AZ721" s="340"/>
    </row>
    <row r="722" spans="6:52" ht="15.75" customHeight="1">
      <c r="F722" s="338"/>
      <c r="G722" s="338"/>
      <c r="H722" s="9"/>
      <c r="J722" s="339"/>
      <c r="AV722" s="340"/>
      <c r="AW722" s="340"/>
      <c r="AX722" s="340"/>
      <c r="AY722" s="340"/>
      <c r="AZ722" s="340"/>
    </row>
    <row r="723" spans="6:52" ht="15.75" customHeight="1">
      <c r="F723" s="338"/>
      <c r="G723" s="338"/>
      <c r="H723" s="9"/>
      <c r="J723" s="339"/>
      <c r="AV723" s="340"/>
      <c r="AW723" s="340"/>
      <c r="AX723" s="340"/>
      <c r="AY723" s="340"/>
      <c r="AZ723" s="340"/>
    </row>
    <row r="724" spans="6:52" ht="15.75" customHeight="1">
      <c r="F724" s="338"/>
      <c r="G724" s="338"/>
      <c r="H724" s="9"/>
      <c r="J724" s="339"/>
      <c r="AV724" s="340"/>
      <c r="AW724" s="340"/>
      <c r="AX724" s="340"/>
      <c r="AY724" s="340"/>
      <c r="AZ724" s="340"/>
    </row>
    <row r="725" spans="6:52" ht="15.75" customHeight="1">
      <c r="F725" s="338"/>
      <c r="G725" s="338"/>
      <c r="H725" s="9"/>
      <c r="J725" s="339"/>
      <c r="AV725" s="340"/>
      <c r="AW725" s="340"/>
      <c r="AX725" s="340"/>
      <c r="AY725" s="340"/>
      <c r="AZ725" s="340"/>
    </row>
    <row r="726" spans="6:52" ht="15.75" customHeight="1">
      <c r="F726" s="338"/>
      <c r="G726" s="338"/>
      <c r="H726" s="9"/>
      <c r="J726" s="339"/>
      <c r="AV726" s="340"/>
      <c r="AW726" s="340"/>
      <c r="AX726" s="340"/>
      <c r="AY726" s="340"/>
      <c r="AZ726" s="340"/>
    </row>
    <row r="727" spans="6:52" ht="15.75" customHeight="1">
      <c r="F727" s="338"/>
      <c r="G727" s="338"/>
      <c r="H727" s="9"/>
      <c r="J727" s="339"/>
      <c r="AV727" s="340"/>
      <c r="AW727" s="340"/>
      <c r="AX727" s="340"/>
      <c r="AY727" s="340"/>
      <c r="AZ727" s="340"/>
    </row>
    <row r="728" spans="6:52" ht="15.75" customHeight="1">
      <c r="F728" s="338"/>
      <c r="G728" s="338"/>
      <c r="H728" s="9"/>
      <c r="J728" s="339"/>
      <c r="AV728" s="340"/>
      <c r="AW728" s="340"/>
      <c r="AX728" s="340"/>
      <c r="AY728" s="340"/>
      <c r="AZ728" s="340"/>
    </row>
    <row r="729" spans="6:52" ht="15.75" customHeight="1">
      <c r="F729" s="338"/>
      <c r="G729" s="338"/>
      <c r="H729" s="9"/>
      <c r="J729" s="339"/>
      <c r="AV729" s="340"/>
      <c r="AW729" s="340"/>
      <c r="AX729" s="340"/>
      <c r="AY729" s="340"/>
      <c r="AZ729" s="340"/>
    </row>
    <row r="730" spans="6:52" ht="15.75" customHeight="1">
      <c r="F730" s="338"/>
      <c r="G730" s="338"/>
      <c r="H730" s="9"/>
      <c r="J730" s="339"/>
      <c r="AV730" s="340"/>
      <c r="AW730" s="340"/>
      <c r="AX730" s="340"/>
      <c r="AY730" s="340"/>
      <c r="AZ730" s="340"/>
    </row>
    <row r="731" spans="6:52" ht="15.75" customHeight="1">
      <c r="F731" s="338"/>
      <c r="G731" s="338"/>
      <c r="H731" s="9"/>
      <c r="J731" s="339"/>
      <c r="AV731" s="340"/>
      <c r="AW731" s="340"/>
      <c r="AX731" s="340"/>
      <c r="AY731" s="340"/>
      <c r="AZ731" s="340"/>
    </row>
    <row r="732" spans="6:52" ht="15.75" customHeight="1">
      <c r="F732" s="338"/>
      <c r="G732" s="338"/>
      <c r="H732" s="9"/>
      <c r="J732" s="339"/>
      <c r="AV732" s="340"/>
      <c r="AW732" s="340"/>
      <c r="AX732" s="340"/>
      <c r="AY732" s="340"/>
      <c r="AZ732" s="340"/>
    </row>
    <row r="733" spans="6:52" ht="15.75" customHeight="1">
      <c r="F733" s="338"/>
      <c r="G733" s="338"/>
      <c r="H733" s="9"/>
      <c r="J733" s="339"/>
      <c r="AV733" s="340"/>
      <c r="AW733" s="340"/>
      <c r="AX733" s="340"/>
      <c r="AY733" s="340"/>
      <c r="AZ733" s="340"/>
    </row>
    <row r="734" spans="6:52" ht="15.75" customHeight="1">
      <c r="F734" s="338"/>
      <c r="G734" s="338"/>
      <c r="H734" s="9"/>
      <c r="J734" s="339"/>
      <c r="AV734" s="340"/>
      <c r="AW734" s="340"/>
      <c r="AX734" s="340"/>
      <c r="AY734" s="340"/>
      <c r="AZ734" s="340"/>
    </row>
    <row r="735" spans="6:52" ht="15.75" customHeight="1">
      <c r="F735" s="338"/>
      <c r="G735" s="338"/>
      <c r="H735" s="9"/>
      <c r="J735" s="339"/>
      <c r="AV735" s="340"/>
      <c r="AW735" s="340"/>
      <c r="AX735" s="340"/>
      <c r="AY735" s="340"/>
      <c r="AZ735" s="340"/>
    </row>
    <row r="736" spans="6:52" ht="15.75" customHeight="1">
      <c r="F736" s="338"/>
      <c r="G736" s="338"/>
      <c r="H736" s="9"/>
      <c r="J736" s="339"/>
      <c r="AV736" s="340"/>
      <c r="AW736" s="340"/>
      <c r="AX736" s="340"/>
      <c r="AY736" s="340"/>
      <c r="AZ736" s="340"/>
    </row>
    <row r="737" spans="6:52" ht="15.75" customHeight="1">
      <c r="F737" s="338"/>
      <c r="G737" s="338"/>
      <c r="H737" s="9"/>
      <c r="J737" s="339"/>
      <c r="AV737" s="340"/>
      <c r="AW737" s="340"/>
      <c r="AX737" s="340"/>
      <c r="AY737" s="340"/>
      <c r="AZ737" s="340"/>
    </row>
    <row r="738" spans="6:52" ht="15.75" customHeight="1">
      <c r="F738" s="338"/>
      <c r="G738" s="338"/>
      <c r="H738" s="9"/>
      <c r="J738" s="339"/>
      <c r="AV738" s="340"/>
      <c r="AW738" s="340"/>
      <c r="AX738" s="340"/>
      <c r="AY738" s="340"/>
      <c r="AZ738" s="340"/>
    </row>
    <row r="739" spans="6:52" ht="15.75" customHeight="1">
      <c r="F739" s="338"/>
      <c r="G739" s="338"/>
      <c r="H739" s="9"/>
      <c r="J739" s="339"/>
      <c r="AV739" s="340"/>
      <c r="AW739" s="340"/>
      <c r="AX739" s="340"/>
      <c r="AY739" s="340"/>
      <c r="AZ739" s="340"/>
    </row>
    <row r="740" spans="6:52" ht="15.75" customHeight="1">
      <c r="F740" s="338"/>
      <c r="G740" s="338"/>
      <c r="H740" s="9"/>
      <c r="J740" s="339"/>
      <c r="AV740" s="340"/>
      <c r="AW740" s="340"/>
      <c r="AX740" s="340"/>
      <c r="AY740" s="340"/>
      <c r="AZ740" s="340"/>
    </row>
    <row r="741" spans="6:52" ht="15.75" customHeight="1">
      <c r="F741" s="338"/>
      <c r="G741" s="338"/>
      <c r="H741" s="9"/>
      <c r="J741" s="339"/>
      <c r="AV741" s="340"/>
      <c r="AW741" s="340"/>
      <c r="AX741" s="340"/>
      <c r="AY741" s="340"/>
      <c r="AZ741" s="340"/>
    </row>
    <row r="742" spans="6:52" ht="15.75" customHeight="1">
      <c r="F742" s="338"/>
      <c r="G742" s="338"/>
      <c r="H742" s="9"/>
      <c r="J742" s="339"/>
      <c r="AV742" s="340"/>
      <c r="AW742" s="340"/>
      <c r="AX742" s="340"/>
      <c r="AY742" s="340"/>
      <c r="AZ742" s="340"/>
    </row>
    <row r="743" spans="6:52" ht="15.75" customHeight="1">
      <c r="F743" s="338"/>
      <c r="G743" s="338"/>
      <c r="H743" s="9"/>
      <c r="J743" s="339"/>
      <c r="AV743" s="340"/>
      <c r="AW743" s="340"/>
      <c r="AX743" s="340"/>
      <c r="AY743" s="340"/>
      <c r="AZ743" s="340"/>
    </row>
    <row r="744" spans="6:52" ht="15.75" customHeight="1">
      <c r="F744" s="338"/>
      <c r="G744" s="338"/>
      <c r="H744" s="9"/>
      <c r="J744" s="339"/>
      <c r="AV744" s="340"/>
      <c r="AW744" s="340"/>
      <c r="AX744" s="340"/>
      <c r="AY744" s="340"/>
      <c r="AZ744" s="340"/>
    </row>
    <row r="745" spans="6:52" ht="15.75" customHeight="1">
      <c r="F745" s="338"/>
      <c r="G745" s="338"/>
      <c r="H745" s="9"/>
      <c r="J745" s="339"/>
      <c r="AV745" s="340"/>
      <c r="AW745" s="340"/>
      <c r="AX745" s="340"/>
      <c r="AY745" s="340"/>
      <c r="AZ745" s="340"/>
    </row>
    <row r="746" spans="6:52" ht="15.75" customHeight="1">
      <c r="F746" s="338"/>
      <c r="G746" s="338"/>
      <c r="H746" s="9"/>
      <c r="J746" s="339"/>
      <c r="AV746" s="340"/>
      <c r="AW746" s="340"/>
      <c r="AX746" s="340"/>
      <c r="AY746" s="340"/>
      <c r="AZ746" s="340"/>
    </row>
    <row r="747" spans="6:52" ht="15.75" customHeight="1">
      <c r="F747" s="338"/>
      <c r="G747" s="338"/>
      <c r="H747" s="9"/>
      <c r="J747" s="339"/>
      <c r="AV747" s="340"/>
      <c r="AW747" s="340"/>
      <c r="AX747" s="340"/>
      <c r="AY747" s="340"/>
      <c r="AZ747" s="340"/>
    </row>
    <row r="748" spans="6:52" ht="15.75" customHeight="1">
      <c r="F748" s="338"/>
      <c r="G748" s="338"/>
      <c r="H748" s="9"/>
      <c r="J748" s="339"/>
      <c r="AV748" s="340"/>
      <c r="AW748" s="340"/>
      <c r="AX748" s="340"/>
      <c r="AY748" s="340"/>
      <c r="AZ748" s="340"/>
    </row>
    <row r="749" spans="6:52" ht="15.75" customHeight="1">
      <c r="F749" s="338"/>
      <c r="G749" s="338"/>
      <c r="H749" s="9"/>
      <c r="J749" s="339"/>
      <c r="AV749" s="340"/>
      <c r="AW749" s="340"/>
      <c r="AX749" s="340"/>
      <c r="AY749" s="340"/>
      <c r="AZ749" s="340"/>
    </row>
    <row r="750" spans="6:52" ht="15.75" customHeight="1">
      <c r="F750" s="338"/>
      <c r="G750" s="338"/>
      <c r="H750" s="9"/>
      <c r="J750" s="339"/>
      <c r="AV750" s="340"/>
      <c r="AW750" s="340"/>
      <c r="AX750" s="340"/>
      <c r="AY750" s="340"/>
      <c r="AZ750" s="340"/>
    </row>
    <row r="751" spans="6:52" ht="15.75" customHeight="1">
      <c r="F751" s="338"/>
      <c r="G751" s="338"/>
      <c r="H751" s="9"/>
      <c r="J751" s="339"/>
      <c r="AV751" s="340"/>
      <c r="AW751" s="340"/>
      <c r="AX751" s="340"/>
      <c r="AY751" s="340"/>
      <c r="AZ751" s="340"/>
    </row>
    <row r="752" spans="6:52" ht="15.75" customHeight="1">
      <c r="F752" s="338"/>
      <c r="G752" s="338"/>
      <c r="H752" s="9"/>
      <c r="J752" s="339"/>
      <c r="AV752" s="340"/>
      <c r="AW752" s="340"/>
      <c r="AX752" s="340"/>
      <c r="AY752" s="340"/>
      <c r="AZ752" s="340"/>
    </row>
    <row r="753" spans="6:52" ht="15.75" customHeight="1">
      <c r="F753" s="338"/>
      <c r="G753" s="338"/>
      <c r="H753" s="9"/>
      <c r="J753" s="339"/>
      <c r="AV753" s="340"/>
      <c r="AW753" s="340"/>
      <c r="AX753" s="340"/>
      <c r="AY753" s="340"/>
      <c r="AZ753" s="340"/>
    </row>
    <row r="754" spans="6:52" ht="15.75" customHeight="1">
      <c r="F754" s="338"/>
      <c r="G754" s="338"/>
      <c r="H754" s="9"/>
      <c r="J754" s="339"/>
      <c r="AV754" s="340"/>
      <c r="AW754" s="340"/>
      <c r="AX754" s="340"/>
      <c r="AY754" s="340"/>
      <c r="AZ754" s="340"/>
    </row>
    <row r="755" spans="6:52" ht="15.75" customHeight="1">
      <c r="F755" s="338"/>
      <c r="G755" s="338"/>
      <c r="H755" s="9"/>
      <c r="J755" s="339"/>
      <c r="AV755" s="340"/>
      <c r="AW755" s="340"/>
      <c r="AX755" s="340"/>
      <c r="AY755" s="340"/>
      <c r="AZ755" s="340"/>
    </row>
    <row r="756" spans="6:52" ht="15.75" customHeight="1">
      <c r="F756" s="338"/>
      <c r="G756" s="338"/>
      <c r="H756" s="9"/>
      <c r="J756" s="339"/>
      <c r="AV756" s="340"/>
      <c r="AW756" s="340"/>
      <c r="AX756" s="340"/>
      <c r="AY756" s="340"/>
      <c r="AZ756" s="340"/>
    </row>
    <row r="757" spans="6:52" ht="15.75" customHeight="1">
      <c r="F757" s="338"/>
      <c r="G757" s="338"/>
      <c r="H757" s="9"/>
      <c r="J757" s="339"/>
      <c r="AV757" s="340"/>
      <c r="AW757" s="340"/>
      <c r="AX757" s="340"/>
      <c r="AY757" s="340"/>
      <c r="AZ757" s="340"/>
    </row>
    <row r="758" spans="6:52" ht="15.75" customHeight="1">
      <c r="F758" s="338"/>
      <c r="G758" s="338"/>
      <c r="H758" s="9"/>
      <c r="J758" s="339"/>
      <c r="AV758" s="340"/>
      <c r="AW758" s="340"/>
      <c r="AX758" s="340"/>
      <c r="AY758" s="340"/>
      <c r="AZ758" s="340"/>
    </row>
    <row r="759" spans="6:52" ht="15.75" customHeight="1">
      <c r="F759" s="338"/>
      <c r="G759" s="338"/>
      <c r="H759" s="9"/>
      <c r="J759" s="339"/>
      <c r="AV759" s="340"/>
      <c r="AW759" s="340"/>
      <c r="AX759" s="340"/>
      <c r="AY759" s="340"/>
      <c r="AZ759" s="340"/>
    </row>
    <row r="760" spans="6:52" ht="15.75" customHeight="1">
      <c r="F760" s="338"/>
      <c r="G760" s="338"/>
      <c r="H760" s="9"/>
      <c r="J760" s="339"/>
      <c r="AV760" s="340"/>
      <c r="AW760" s="340"/>
      <c r="AX760" s="340"/>
      <c r="AY760" s="340"/>
      <c r="AZ760" s="340"/>
    </row>
    <row r="761" spans="6:52" ht="15.75" customHeight="1">
      <c r="F761" s="338"/>
      <c r="G761" s="338"/>
      <c r="H761" s="9"/>
      <c r="J761" s="339"/>
      <c r="AV761" s="340"/>
      <c r="AW761" s="340"/>
      <c r="AX761" s="340"/>
      <c r="AY761" s="340"/>
      <c r="AZ761" s="340"/>
    </row>
    <row r="762" spans="6:52" ht="15.75" customHeight="1">
      <c r="F762" s="338"/>
      <c r="G762" s="338"/>
      <c r="H762" s="9"/>
      <c r="J762" s="339"/>
      <c r="AV762" s="340"/>
      <c r="AW762" s="340"/>
      <c r="AX762" s="340"/>
      <c r="AY762" s="340"/>
      <c r="AZ762" s="340"/>
    </row>
    <row r="763" spans="6:52" ht="15.75" customHeight="1">
      <c r="F763" s="338"/>
      <c r="G763" s="338"/>
      <c r="H763" s="9"/>
      <c r="J763" s="339"/>
      <c r="AV763" s="340"/>
      <c r="AW763" s="340"/>
      <c r="AX763" s="340"/>
      <c r="AY763" s="340"/>
      <c r="AZ763" s="340"/>
    </row>
    <row r="764" spans="6:52" ht="15.75" customHeight="1">
      <c r="F764" s="338"/>
      <c r="G764" s="338"/>
      <c r="H764" s="9"/>
      <c r="J764" s="339"/>
      <c r="AV764" s="340"/>
      <c r="AW764" s="340"/>
      <c r="AX764" s="340"/>
      <c r="AY764" s="340"/>
      <c r="AZ764" s="340"/>
    </row>
    <row r="765" spans="6:52" ht="15.75" customHeight="1">
      <c r="F765" s="338"/>
      <c r="G765" s="338"/>
      <c r="H765" s="9"/>
      <c r="J765" s="339"/>
      <c r="AV765" s="340"/>
      <c r="AW765" s="340"/>
      <c r="AX765" s="340"/>
      <c r="AY765" s="340"/>
      <c r="AZ765" s="340"/>
    </row>
    <row r="766" spans="6:52" ht="15.75" customHeight="1">
      <c r="F766" s="338"/>
      <c r="G766" s="338"/>
      <c r="H766" s="9"/>
      <c r="J766" s="339"/>
      <c r="AV766" s="340"/>
      <c r="AW766" s="340"/>
      <c r="AX766" s="340"/>
      <c r="AY766" s="340"/>
      <c r="AZ766" s="340"/>
    </row>
    <row r="767" spans="6:52" ht="15.75" customHeight="1">
      <c r="F767" s="338"/>
      <c r="G767" s="338"/>
      <c r="H767" s="9"/>
      <c r="J767" s="339"/>
      <c r="AV767" s="340"/>
      <c r="AW767" s="340"/>
      <c r="AX767" s="340"/>
      <c r="AY767" s="340"/>
      <c r="AZ767" s="340"/>
    </row>
    <row r="768" spans="6:52" ht="15.75" customHeight="1">
      <c r="F768" s="338"/>
      <c r="G768" s="338"/>
      <c r="H768" s="9"/>
      <c r="J768" s="339"/>
      <c r="AV768" s="340"/>
      <c r="AW768" s="340"/>
      <c r="AX768" s="340"/>
      <c r="AY768" s="340"/>
      <c r="AZ768" s="340"/>
    </row>
    <row r="769" spans="6:52" ht="15.75" customHeight="1">
      <c r="F769" s="338"/>
      <c r="G769" s="338"/>
      <c r="H769" s="9"/>
      <c r="J769" s="339"/>
      <c r="AV769" s="340"/>
      <c r="AW769" s="340"/>
      <c r="AX769" s="340"/>
      <c r="AY769" s="340"/>
      <c r="AZ769" s="340"/>
    </row>
    <row r="770" spans="6:52" ht="15.75" customHeight="1">
      <c r="F770" s="338"/>
      <c r="G770" s="338"/>
      <c r="H770" s="9"/>
      <c r="J770" s="339"/>
      <c r="AV770" s="340"/>
      <c r="AW770" s="340"/>
      <c r="AX770" s="340"/>
      <c r="AY770" s="340"/>
      <c r="AZ770" s="340"/>
    </row>
    <row r="771" spans="6:52" ht="15.75" customHeight="1">
      <c r="F771" s="338"/>
      <c r="G771" s="338"/>
      <c r="H771" s="9"/>
      <c r="J771" s="339"/>
      <c r="AV771" s="340"/>
      <c r="AW771" s="340"/>
      <c r="AX771" s="340"/>
      <c r="AY771" s="340"/>
      <c r="AZ771" s="340"/>
    </row>
    <row r="772" spans="6:52" ht="15.75" customHeight="1">
      <c r="F772" s="338"/>
      <c r="G772" s="338"/>
      <c r="H772" s="9"/>
      <c r="J772" s="339"/>
      <c r="AV772" s="340"/>
      <c r="AW772" s="340"/>
      <c r="AX772" s="340"/>
      <c r="AY772" s="340"/>
      <c r="AZ772" s="340"/>
    </row>
    <row r="773" spans="6:52" ht="15.75" customHeight="1">
      <c r="F773" s="338"/>
      <c r="G773" s="338"/>
      <c r="H773" s="9"/>
      <c r="J773" s="339"/>
      <c r="AV773" s="340"/>
      <c r="AW773" s="340"/>
      <c r="AX773" s="340"/>
      <c r="AY773" s="340"/>
      <c r="AZ773" s="340"/>
    </row>
    <row r="774" spans="6:52" ht="15.75" customHeight="1">
      <c r="F774" s="338"/>
      <c r="G774" s="338"/>
      <c r="H774" s="9"/>
      <c r="J774" s="339"/>
      <c r="AV774" s="340"/>
      <c r="AW774" s="340"/>
      <c r="AX774" s="340"/>
      <c r="AY774" s="340"/>
      <c r="AZ774" s="340"/>
    </row>
    <row r="775" spans="6:52" ht="15.75" customHeight="1">
      <c r="F775" s="338"/>
      <c r="G775" s="338"/>
      <c r="H775" s="9"/>
      <c r="J775" s="339"/>
      <c r="AV775" s="340"/>
      <c r="AW775" s="340"/>
      <c r="AX775" s="340"/>
      <c r="AY775" s="340"/>
      <c r="AZ775" s="340"/>
    </row>
    <row r="776" spans="6:52" ht="15.75" customHeight="1">
      <c r="F776" s="338"/>
      <c r="G776" s="338"/>
      <c r="H776" s="9"/>
      <c r="J776" s="339"/>
      <c r="AV776" s="340"/>
      <c r="AW776" s="340"/>
      <c r="AX776" s="340"/>
      <c r="AY776" s="340"/>
      <c r="AZ776" s="340"/>
    </row>
    <row r="777" spans="6:52" ht="15.75" customHeight="1">
      <c r="F777" s="338"/>
      <c r="G777" s="338"/>
      <c r="H777" s="9"/>
      <c r="J777" s="339"/>
      <c r="AV777" s="340"/>
      <c r="AW777" s="340"/>
      <c r="AX777" s="340"/>
      <c r="AY777" s="340"/>
      <c r="AZ777" s="340"/>
    </row>
    <row r="778" spans="6:52" ht="15.75" customHeight="1">
      <c r="F778" s="338"/>
      <c r="G778" s="338"/>
      <c r="H778" s="9"/>
      <c r="J778" s="339"/>
      <c r="AV778" s="340"/>
      <c r="AW778" s="340"/>
      <c r="AX778" s="340"/>
      <c r="AY778" s="340"/>
      <c r="AZ778" s="340"/>
    </row>
    <row r="779" spans="6:52" ht="15.75" customHeight="1">
      <c r="F779" s="338"/>
      <c r="G779" s="338"/>
      <c r="H779" s="9"/>
      <c r="J779" s="339"/>
      <c r="AV779" s="340"/>
      <c r="AW779" s="340"/>
      <c r="AX779" s="340"/>
      <c r="AY779" s="340"/>
      <c r="AZ779" s="340"/>
    </row>
    <row r="780" spans="6:52" ht="15.75" customHeight="1">
      <c r="F780" s="338"/>
      <c r="G780" s="338"/>
      <c r="H780" s="9"/>
      <c r="J780" s="339"/>
      <c r="AV780" s="340"/>
      <c r="AW780" s="340"/>
      <c r="AX780" s="340"/>
      <c r="AY780" s="340"/>
      <c r="AZ780" s="340"/>
    </row>
    <row r="781" spans="6:52" ht="15.75" customHeight="1">
      <c r="F781" s="338"/>
      <c r="G781" s="338"/>
      <c r="H781" s="9"/>
      <c r="J781" s="339"/>
      <c r="AV781" s="340"/>
      <c r="AW781" s="340"/>
      <c r="AX781" s="340"/>
      <c r="AY781" s="340"/>
      <c r="AZ781" s="340"/>
    </row>
    <row r="782" spans="6:52" ht="15.75" customHeight="1">
      <c r="F782" s="338"/>
      <c r="G782" s="338"/>
      <c r="H782" s="9"/>
      <c r="J782" s="339"/>
      <c r="AV782" s="340"/>
      <c r="AW782" s="340"/>
      <c r="AX782" s="340"/>
      <c r="AY782" s="340"/>
      <c r="AZ782" s="340"/>
    </row>
    <row r="783" spans="6:52" ht="15.75" customHeight="1">
      <c r="F783" s="338"/>
      <c r="G783" s="338"/>
      <c r="H783" s="9"/>
      <c r="J783" s="339"/>
      <c r="AV783" s="340"/>
      <c r="AW783" s="340"/>
      <c r="AX783" s="340"/>
      <c r="AY783" s="340"/>
      <c r="AZ783" s="340"/>
    </row>
    <row r="784" spans="6:52" ht="15.75" customHeight="1">
      <c r="F784" s="338"/>
      <c r="G784" s="338"/>
      <c r="H784" s="9"/>
      <c r="J784" s="339"/>
      <c r="AV784" s="340"/>
      <c r="AW784" s="340"/>
      <c r="AX784" s="340"/>
      <c r="AY784" s="340"/>
      <c r="AZ784" s="340"/>
    </row>
    <row r="785" spans="6:52" ht="15.75" customHeight="1">
      <c r="F785" s="338"/>
      <c r="G785" s="338"/>
      <c r="H785" s="9"/>
      <c r="J785" s="339"/>
      <c r="AV785" s="340"/>
      <c r="AW785" s="340"/>
      <c r="AX785" s="340"/>
      <c r="AY785" s="340"/>
      <c r="AZ785" s="340"/>
    </row>
    <row r="786" spans="6:52" ht="15.75" customHeight="1">
      <c r="F786" s="338"/>
      <c r="G786" s="338"/>
      <c r="H786" s="9"/>
      <c r="J786" s="339"/>
      <c r="AV786" s="340"/>
      <c r="AW786" s="340"/>
      <c r="AX786" s="340"/>
      <c r="AY786" s="340"/>
      <c r="AZ786" s="340"/>
    </row>
    <row r="787" spans="6:52" ht="15.75" customHeight="1">
      <c r="F787" s="338"/>
      <c r="G787" s="338"/>
      <c r="H787" s="9"/>
      <c r="J787" s="339"/>
      <c r="AV787" s="340"/>
      <c r="AW787" s="340"/>
      <c r="AX787" s="340"/>
      <c r="AY787" s="340"/>
      <c r="AZ787" s="340"/>
    </row>
    <row r="788" spans="6:52" ht="15.75" customHeight="1">
      <c r="F788" s="338"/>
      <c r="G788" s="338"/>
      <c r="H788" s="9"/>
      <c r="J788" s="339"/>
      <c r="AV788" s="340"/>
      <c r="AW788" s="340"/>
      <c r="AX788" s="340"/>
      <c r="AY788" s="340"/>
      <c r="AZ788" s="340"/>
    </row>
    <row r="789" spans="6:52" ht="15.75" customHeight="1">
      <c r="F789" s="338"/>
      <c r="G789" s="338"/>
      <c r="H789" s="9"/>
      <c r="J789" s="339"/>
      <c r="AV789" s="340"/>
      <c r="AW789" s="340"/>
      <c r="AX789" s="340"/>
      <c r="AY789" s="340"/>
      <c r="AZ789" s="340"/>
    </row>
    <row r="790" spans="6:52" ht="15.75" customHeight="1">
      <c r="F790" s="338"/>
      <c r="G790" s="338"/>
      <c r="H790" s="9"/>
      <c r="J790" s="339"/>
      <c r="AV790" s="340"/>
      <c r="AW790" s="340"/>
      <c r="AX790" s="340"/>
      <c r="AY790" s="340"/>
      <c r="AZ790" s="340"/>
    </row>
    <row r="791" spans="6:52" ht="15.75" customHeight="1">
      <c r="F791" s="338"/>
      <c r="G791" s="338"/>
      <c r="H791" s="9"/>
      <c r="J791" s="339"/>
      <c r="AV791" s="340"/>
      <c r="AW791" s="340"/>
      <c r="AX791" s="340"/>
      <c r="AY791" s="340"/>
      <c r="AZ791" s="340"/>
    </row>
    <row r="792" spans="6:52" ht="15.75" customHeight="1">
      <c r="F792" s="338"/>
      <c r="G792" s="338"/>
      <c r="H792" s="9"/>
      <c r="J792" s="339"/>
      <c r="AV792" s="340"/>
      <c r="AW792" s="340"/>
      <c r="AX792" s="340"/>
      <c r="AY792" s="340"/>
      <c r="AZ792" s="340"/>
    </row>
    <row r="793" spans="6:52" ht="15.75" customHeight="1">
      <c r="F793" s="338"/>
      <c r="G793" s="338"/>
      <c r="H793" s="9"/>
      <c r="J793" s="339"/>
      <c r="AV793" s="340"/>
      <c r="AW793" s="340"/>
      <c r="AX793" s="340"/>
      <c r="AY793" s="340"/>
      <c r="AZ793" s="340"/>
    </row>
    <row r="794" spans="6:52" ht="15.75" customHeight="1">
      <c r="F794" s="338"/>
      <c r="G794" s="338"/>
      <c r="H794" s="9"/>
      <c r="J794" s="339"/>
      <c r="AV794" s="340"/>
      <c r="AW794" s="340"/>
      <c r="AX794" s="340"/>
      <c r="AY794" s="340"/>
      <c r="AZ794" s="340"/>
    </row>
    <row r="795" spans="6:52" ht="15.75" customHeight="1">
      <c r="F795" s="338"/>
      <c r="G795" s="338"/>
      <c r="H795" s="9"/>
      <c r="J795" s="339"/>
      <c r="AV795" s="340"/>
      <c r="AW795" s="340"/>
      <c r="AX795" s="340"/>
      <c r="AY795" s="340"/>
      <c r="AZ795" s="340"/>
    </row>
    <row r="796" spans="6:52" ht="15.75" customHeight="1">
      <c r="F796" s="338"/>
      <c r="G796" s="338"/>
      <c r="H796" s="9"/>
      <c r="J796" s="339"/>
      <c r="AV796" s="340"/>
      <c r="AW796" s="340"/>
      <c r="AX796" s="340"/>
      <c r="AY796" s="340"/>
      <c r="AZ796" s="340"/>
    </row>
    <row r="797" spans="6:52" ht="15.75" customHeight="1">
      <c r="F797" s="338"/>
      <c r="G797" s="338"/>
      <c r="H797" s="9"/>
      <c r="J797" s="339"/>
      <c r="AV797" s="340"/>
      <c r="AW797" s="340"/>
      <c r="AX797" s="340"/>
      <c r="AY797" s="340"/>
      <c r="AZ797" s="340"/>
    </row>
    <row r="798" spans="6:52" ht="15.75" customHeight="1">
      <c r="F798" s="338"/>
      <c r="G798" s="338"/>
      <c r="H798" s="9"/>
      <c r="J798" s="339"/>
      <c r="AV798" s="340"/>
      <c r="AW798" s="340"/>
      <c r="AX798" s="340"/>
      <c r="AY798" s="340"/>
      <c r="AZ798" s="340"/>
    </row>
    <row r="799" spans="6:52" ht="15.75" customHeight="1">
      <c r="F799" s="338"/>
      <c r="G799" s="338"/>
      <c r="H799" s="9"/>
      <c r="J799" s="339"/>
      <c r="AV799" s="340"/>
      <c r="AW799" s="340"/>
      <c r="AX799" s="340"/>
      <c r="AY799" s="340"/>
      <c r="AZ799" s="340"/>
    </row>
    <row r="800" spans="6:52" ht="15.75" customHeight="1">
      <c r="F800" s="338"/>
      <c r="G800" s="338"/>
      <c r="H800" s="9"/>
      <c r="J800" s="339"/>
      <c r="AV800" s="340"/>
      <c r="AW800" s="340"/>
      <c r="AX800" s="340"/>
      <c r="AY800" s="340"/>
      <c r="AZ800" s="340"/>
    </row>
    <row r="801" spans="6:52" ht="15.75" customHeight="1">
      <c r="F801" s="338"/>
      <c r="G801" s="338"/>
      <c r="H801" s="9"/>
      <c r="J801" s="339"/>
      <c r="AV801" s="340"/>
      <c r="AW801" s="340"/>
      <c r="AX801" s="340"/>
      <c r="AY801" s="340"/>
      <c r="AZ801" s="340"/>
    </row>
    <row r="802" spans="6:52" ht="15.75" customHeight="1">
      <c r="F802" s="338"/>
      <c r="G802" s="338"/>
      <c r="H802" s="9"/>
      <c r="J802" s="339"/>
      <c r="AV802" s="340"/>
      <c r="AW802" s="340"/>
      <c r="AX802" s="340"/>
      <c r="AY802" s="340"/>
      <c r="AZ802" s="340"/>
    </row>
    <row r="803" spans="6:52" ht="15.75" customHeight="1">
      <c r="F803" s="338"/>
      <c r="G803" s="338"/>
      <c r="H803" s="9"/>
      <c r="J803" s="339"/>
      <c r="AV803" s="340"/>
      <c r="AW803" s="340"/>
      <c r="AX803" s="340"/>
      <c r="AY803" s="340"/>
      <c r="AZ803" s="340"/>
    </row>
    <row r="804" spans="6:52" ht="15.75" customHeight="1">
      <c r="F804" s="338"/>
      <c r="G804" s="338"/>
      <c r="H804" s="9"/>
      <c r="J804" s="339"/>
      <c r="AV804" s="340"/>
      <c r="AW804" s="340"/>
      <c r="AX804" s="340"/>
      <c r="AY804" s="340"/>
      <c r="AZ804" s="340"/>
    </row>
    <row r="805" spans="6:52" ht="15.75" customHeight="1">
      <c r="F805" s="338"/>
      <c r="G805" s="338"/>
      <c r="H805" s="9"/>
      <c r="J805" s="339"/>
      <c r="AV805" s="340"/>
      <c r="AW805" s="340"/>
      <c r="AX805" s="340"/>
      <c r="AY805" s="340"/>
      <c r="AZ805" s="340"/>
    </row>
    <row r="806" spans="6:52" ht="15.75" customHeight="1">
      <c r="F806" s="338"/>
      <c r="G806" s="338"/>
      <c r="H806" s="9"/>
      <c r="J806" s="339"/>
      <c r="AV806" s="340"/>
      <c r="AW806" s="340"/>
      <c r="AX806" s="340"/>
      <c r="AY806" s="340"/>
      <c r="AZ806" s="340"/>
    </row>
    <row r="807" spans="6:52" ht="15.75" customHeight="1">
      <c r="F807" s="338"/>
      <c r="G807" s="338"/>
      <c r="H807" s="9"/>
      <c r="J807" s="339"/>
      <c r="AV807" s="340"/>
      <c r="AW807" s="340"/>
      <c r="AX807" s="340"/>
      <c r="AY807" s="340"/>
      <c r="AZ807" s="340"/>
    </row>
    <row r="808" spans="6:52" ht="15.75" customHeight="1">
      <c r="F808" s="338"/>
      <c r="G808" s="338"/>
      <c r="H808" s="9"/>
      <c r="J808" s="339"/>
      <c r="AV808" s="340"/>
      <c r="AW808" s="340"/>
      <c r="AX808" s="340"/>
      <c r="AY808" s="340"/>
      <c r="AZ808" s="340"/>
    </row>
    <row r="809" spans="6:52" ht="15.75" customHeight="1">
      <c r="F809" s="338"/>
      <c r="G809" s="338"/>
      <c r="H809" s="9"/>
      <c r="J809" s="339"/>
      <c r="AV809" s="340"/>
      <c r="AW809" s="340"/>
      <c r="AX809" s="340"/>
      <c r="AY809" s="340"/>
      <c r="AZ809" s="340"/>
    </row>
    <row r="810" spans="6:52" ht="15.75" customHeight="1">
      <c r="F810" s="338"/>
      <c r="G810" s="338"/>
      <c r="H810" s="9"/>
      <c r="J810" s="339"/>
      <c r="AV810" s="340"/>
      <c r="AW810" s="340"/>
      <c r="AX810" s="340"/>
      <c r="AY810" s="340"/>
      <c r="AZ810" s="340"/>
    </row>
    <row r="811" spans="6:52" ht="15.75" customHeight="1">
      <c r="F811" s="338"/>
      <c r="G811" s="338"/>
      <c r="H811" s="9"/>
      <c r="J811" s="339"/>
      <c r="AV811" s="340"/>
      <c r="AW811" s="340"/>
      <c r="AX811" s="340"/>
      <c r="AY811" s="340"/>
      <c r="AZ811" s="340"/>
    </row>
    <row r="812" spans="6:52" ht="15.75" customHeight="1">
      <c r="F812" s="338"/>
      <c r="G812" s="338"/>
      <c r="H812" s="9"/>
      <c r="J812" s="339"/>
      <c r="AV812" s="340"/>
      <c r="AW812" s="340"/>
      <c r="AX812" s="340"/>
      <c r="AY812" s="340"/>
      <c r="AZ812" s="340"/>
    </row>
    <row r="813" spans="6:52" ht="15.75" customHeight="1">
      <c r="F813" s="338"/>
      <c r="G813" s="338"/>
      <c r="H813" s="9"/>
      <c r="J813" s="339"/>
      <c r="AV813" s="340"/>
      <c r="AW813" s="340"/>
      <c r="AX813" s="340"/>
      <c r="AY813" s="340"/>
      <c r="AZ813" s="340"/>
    </row>
    <row r="814" spans="6:52" ht="15.75" customHeight="1">
      <c r="F814" s="338"/>
      <c r="G814" s="338"/>
      <c r="H814" s="9"/>
      <c r="J814" s="339"/>
      <c r="AV814" s="340"/>
      <c r="AW814" s="340"/>
      <c r="AX814" s="340"/>
      <c r="AY814" s="340"/>
      <c r="AZ814" s="340"/>
    </row>
    <row r="815" spans="6:52" ht="15.75" customHeight="1">
      <c r="F815" s="338"/>
      <c r="G815" s="338"/>
      <c r="H815" s="9"/>
      <c r="J815" s="339"/>
      <c r="AV815" s="340"/>
      <c r="AW815" s="340"/>
      <c r="AX815" s="340"/>
      <c r="AY815" s="340"/>
      <c r="AZ815" s="340"/>
    </row>
    <row r="816" spans="6:52" ht="15.75" customHeight="1">
      <c r="F816" s="338"/>
      <c r="G816" s="338"/>
      <c r="H816" s="9"/>
      <c r="J816" s="339"/>
      <c r="AV816" s="340"/>
      <c r="AW816" s="340"/>
      <c r="AX816" s="340"/>
      <c r="AY816" s="340"/>
      <c r="AZ816" s="340"/>
    </row>
    <row r="817" spans="6:52" ht="15.75" customHeight="1">
      <c r="F817" s="338"/>
      <c r="G817" s="338"/>
      <c r="H817" s="9"/>
      <c r="J817" s="339"/>
      <c r="AV817" s="340"/>
      <c r="AW817" s="340"/>
      <c r="AX817" s="340"/>
      <c r="AY817" s="340"/>
      <c r="AZ817" s="340"/>
    </row>
    <row r="818" spans="6:52" ht="15.75" customHeight="1">
      <c r="F818" s="338"/>
      <c r="G818" s="338"/>
      <c r="H818" s="9"/>
      <c r="J818" s="339"/>
      <c r="AV818" s="340"/>
      <c r="AW818" s="340"/>
      <c r="AX818" s="340"/>
      <c r="AY818" s="340"/>
      <c r="AZ818" s="340"/>
    </row>
    <row r="819" spans="6:52" ht="15.75" customHeight="1">
      <c r="F819" s="338"/>
      <c r="G819" s="338"/>
      <c r="H819" s="9"/>
      <c r="J819" s="339"/>
      <c r="AV819" s="340"/>
      <c r="AW819" s="340"/>
      <c r="AX819" s="340"/>
      <c r="AY819" s="340"/>
      <c r="AZ819" s="340"/>
    </row>
    <row r="820" spans="6:52" ht="15.75" customHeight="1">
      <c r="F820" s="338"/>
      <c r="G820" s="338"/>
      <c r="H820" s="9"/>
      <c r="J820" s="339"/>
      <c r="AV820" s="340"/>
      <c r="AW820" s="340"/>
      <c r="AX820" s="340"/>
      <c r="AY820" s="340"/>
      <c r="AZ820" s="340"/>
    </row>
    <row r="821" spans="6:52" ht="15.75" customHeight="1">
      <c r="F821" s="338"/>
      <c r="G821" s="338"/>
      <c r="H821" s="9"/>
      <c r="J821" s="339"/>
      <c r="AV821" s="340"/>
      <c r="AW821" s="340"/>
      <c r="AX821" s="340"/>
      <c r="AY821" s="340"/>
      <c r="AZ821" s="340"/>
    </row>
    <row r="822" spans="6:52" ht="15.75" customHeight="1">
      <c r="F822" s="338"/>
      <c r="G822" s="338"/>
      <c r="H822" s="9"/>
      <c r="J822" s="339"/>
      <c r="AV822" s="340"/>
      <c r="AW822" s="340"/>
      <c r="AX822" s="340"/>
      <c r="AY822" s="340"/>
      <c r="AZ822" s="340"/>
    </row>
    <row r="823" spans="6:52" ht="15.75" customHeight="1">
      <c r="F823" s="338"/>
      <c r="G823" s="338"/>
      <c r="H823" s="9"/>
      <c r="J823" s="339"/>
      <c r="AV823" s="340"/>
      <c r="AW823" s="340"/>
      <c r="AX823" s="340"/>
      <c r="AY823" s="340"/>
      <c r="AZ823" s="340"/>
    </row>
    <row r="824" spans="6:52" ht="15.75" customHeight="1">
      <c r="F824" s="338"/>
      <c r="G824" s="338"/>
      <c r="H824" s="9"/>
      <c r="J824" s="339"/>
      <c r="AV824" s="340"/>
      <c r="AW824" s="340"/>
      <c r="AX824" s="340"/>
      <c r="AY824" s="340"/>
      <c r="AZ824" s="340"/>
    </row>
    <row r="825" spans="6:52" ht="15.75" customHeight="1">
      <c r="F825" s="338"/>
      <c r="G825" s="338"/>
      <c r="H825" s="9"/>
      <c r="J825" s="339"/>
      <c r="AV825" s="340"/>
      <c r="AW825" s="340"/>
      <c r="AX825" s="340"/>
      <c r="AY825" s="340"/>
      <c r="AZ825" s="340"/>
    </row>
    <row r="826" spans="6:52" ht="15.75" customHeight="1">
      <c r="F826" s="338"/>
      <c r="G826" s="338"/>
      <c r="H826" s="9"/>
      <c r="J826" s="339"/>
      <c r="AV826" s="340"/>
      <c r="AW826" s="340"/>
      <c r="AX826" s="340"/>
      <c r="AY826" s="340"/>
      <c r="AZ826" s="340"/>
    </row>
    <row r="827" spans="6:52" ht="15.75" customHeight="1">
      <c r="F827" s="338"/>
      <c r="G827" s="338"/>
      <c r="H827" s="9"/>
      <c r="J827" s="339"/>
      <c r="AV827" s="340"/>
      <c r="AW827" s="340"/>
      <c r="AX827" s="340"/>
      <c r="AY827" s="340"/>
      <c r="AZ827" s="340"/>
    </row>
    <row r="828" spans="6:52" ht="15.75" customHeight="1">
      <c r="F828" s="338"/>
      <c r="G828" s="338"/>
      <c r="H828" s="9"/>
      <c r="J828" s="339"/>
      <c r="AV828" s="340"/>
      <c r="AW828" s="340"/>
      <c r="AX828" s="340"/>
      <c r="AY828" s="340"/>
      <c r="AZ828" s="340"/>
    </row>
    <row r="829" spans="6:52" ht="15.75" customHeight="1">
      <c r="F829" s="338"/>
      <c r="G829" s="338"/>
      <c r="H829" s="9"/>
      <c r="J829" s="339"/>
      <c r="AV829" s="340"/>
      <c r="AW829" s="340"/>
      <c r="AX829" s="340"/>
      <c r="AY829" s="340"/>
      <c r="AZ829" s="340"/>
    </row>
    <row r="830" spans="6:52" ht="15.75" customHeight="1">
      <c r="F830" s="338"/>
      <c r="G830" s="338"/>
      <c r="H830" s="9"/>
      <c r="J830" s="339"/>
      <c r="AV830" s="340"/>
      <c r="AW830" s="340"/>
      <c r="AX830" s="340"/>
      <c r="AY830" s="340"/>
      <c r="AZ830" s="340"/>
    </row>
    <row r="831" spans="6:52" ht="15.75" customHeight="1">
      <c r="F831" s="338"/>
      <c r="G831" s="338"/>
      <c r="H831" s="9"/>
      <c r="J831" s="339"/>
      <c r="AV831" s="340"/>
      <c r="AW831" s="340"/>
      <c r="AX831" s="340"/>
      <c r="AY831" s="340"/>
      <c r="AZ831" s="340"/>
    </row>
    <row r="832" spans="6:52" ht="15.75" customHeight="1">
      <c r="F832" s="338"/>
      <c r="G832" s="338"/>
      <c r="H832" s="9"/>
      <c r="J832" s="339"/>
      <c r="AV832" s="340"/>
      <c r="AW832" s="340"/>
      <c r="AX832" s="340"/>
      <c r="AY832" s="340"/>
      <c r="AZ832" s="340"/>
    </row>
    <row r="833" spans="6:52" ht="15.75" customHeight="1">
      <c r="F833" s="338"/>
      <c r="G833" s="338"/>
      <c r="H833" s="9"/>
      <c r="J833" s="339"/>
      <c r="AV833" s="340"/>
      <c r="AW833" s="340"/>
      <c r="AX833" s="340"/>
      <c r="AY833" s="340"/>
      <c r="AZ833" s="340"/>
    </row>
    <row r="834" spans="6:52" ht="15.75" customHeight="1">
      <c r="F834" s="338"/>
      <c r="G834" s="338"/>
      <c r="H834" s="9"/>
      <c r="J834" s="339"/>
      <c r="AV834" s="340"/>
      <c r="AW834" s="340"/>
      <c r="AX834" s="340"/>
      <c r="AY834" s="340"/>
      <c r="AZ834" s="340"/>
    </row>
    <row r="835" spans="6:52" ht="15.75" customHeight="1">
      <c r="F835" s="338"/>
      <c r="G835" s="338"/>
      <c r="H835" s="9"/>
      <c r="J835" s="339"/>
      <c r="AV835" s="340"/>
      <c r="AW835" s="340"/>
      <c r="AX835" s="340"/>
      <c r="AY835" s="340"/>
      <c r="AZ835" s="340"/>
    </row>
    <row r="836" spans="6:52" ht="15.75" customHeight="1">
      <c r="F836" s="338"/>
      <c r="G836" s="338"/>
      <c r="H836" s="9"/>
      <c r="J836" s="339"/>
      <c r="AV836" s="340"/>
      <c r="AW836" s="340"/>
      <c r="AX836" s="340"/>
      <c r="AY836" s="340"/>
      <c r="AZ836" s="340"/>
    </row>
    <row r="837" spans="6:52" ht="15.75" customHeight="1">
      <c r="F837" s="338"/>
      <c r="G837" s="338"/>
      <c r="H837" s="9"/>
      <c r="J837" s="339"/>
      <c r="AV837" s="340"/>
      <c r="AW837" s="340"/>
      <c r="AX837" s="340"/>
      <c r="AY837" s="340"/>
      <c r="AZ837" s="340"/>
    </row>
    <row r="838" spans="6:52" ht="15.75" customHeight="1">
      <c r="F838" s="338"/>
      <c r="G838" s="338"/>
      <c r="H838" s="9"/>
      <c r="J838" s="339"/>
      <c r="AV838" s="340"/>
      <c r="AW838" s="340"/>
      <c r="AX838" s="340"/>
      <c r="AY838" s="340"/>
      <c r="AZ838" s="340"/>
    </row>
    <row r="839" spans="6:52" ht="15.75" customHeight="1">
      <c r="F839" s="338"/>
      <c r="G839" s="338"/>
      <c r="H839" s="9"/>
      <c r="J839" s="339"/>
      <c r="AV839" s="340"/>
      <c r="AW839" s="340"/>
      <c r="AX839" s="340"/>
      <c r="AY839" s="340"/>
      <c r="AZ839" s="340"/>
    </row>
    <row r="840" spans="6:52" ht="15.75" customHeight="1">
      <c r="F840" s="338"/>
      <c r="G840" s="338"/>
      <c r="H840" s="9"/>
      <c r="J840" s="339"/>
      <c r="AV840" s="340"/>
      <c r="AW840" s="340"/>
      <c r="AX840" s="340"/>
      <c r="AY840" s="340"/>
      <c r="AZ840" s="340"/>
    </row>
    <row r="841" spans="6:52" ht="15.75" customHeight="1">
      <c r="F841" s="338"/>
      <c r="G841" s="338"/>
      <c r="H841" s="9"/>
      <c r="J841" s="339"/>
      <c r="AV841" s="340"/>
      <c r="AW841" s="340"/>
      <c r="AX841" s="340"/>
      <c r="AY841" s="340"/>
      <c r="AZ841" s="340"/>
    </row>
    <row r="842" spans="6:52" ht="15.75" customHeight="1">
      <c r="F842" s="338"/>
      <c r="G842" s="338"/>
      <c r="H842" s="9"/>
      <c r="J842" s="339"/>
      <c r="AV842" s="340"/>
      <c r="AW842" s="340"/>
      <c r="AX842" s="340"/>
      <c r="AY842" s="340"/>
      <c r="AZ842" s="340"/>
    </row>
    <row r="843" spans="6:52" ht="15.75" customHeight="1">
      <c r="F843" s="338"/>
      <c r="G843" s="338"/>
      <c r="H843" s="9"/>
      <c r="J843" s="339"/>
      <c r="AV843" s="340"/>
      <c r="AW843" s="340"/>
      <c r="AX843" s="340"/>
      <c r="AY843" s="340"/>
      <c r="AZ843" s="340"/>
    </row>
    <row r="844" spans="6:52" ht="15.75" customHeight="1">
      <c r="F844" s="338"/>
      <c r="G844" s="338"/>
      <c r="H844" s="9"/>
      <c r="J844" s="339"/>
      <c r="AV844" s="340"/>
      <c r="AW844" s="340"/>
      <c r="AX844" s="340"/>
      <c r="AY844" s="340"/>
      <c r="AZ844" s="340"/>
    </row>
    <row r="845" spans="6:52" ht="15.75" customHeight="1">
      <c r="F845" s="338"/>
      <c r="G845" s="338"/>
      <c r="H845" s="9"/>
      <c r="J845" s="339"/>
      <c r="AV845" s="340"/>
      <c r="AW845" s="340"/>
      <c r="AX845" s="340"/>
      <c r="AY845" s="340"/>
      <c r="AZ845" s="340"/>
    </row>
    <row r="846" spans="6:52" ht="15.75" customHeight="1">
      <c r="F846" s="338"/>
      <c r="G846" s="338"/>
      <c r="H846" s="9"/>
      <c r="J846" s="339"/>
      <c r="AV846" s="340"/>
      <c r="AW846" s="340"/>
      <c r="AX846" s="340"/>
      <c r="AY846" s="340"/>
      <c r="AZ846" s="340"/>
    </row>
    <row r="847" spans="6:52" ht="15.75" customHeight="1">
      <c r="F847" s="338"/>
      <c r="G847" s="338"/>
      <c r="H847" s="9"/>
      <c r="J847" s="339"/>
      <c r="AV847" s="340"/>
      <c r="AW847" s="340"/>
      <c r="AX847" s="340"/>
      <c r="AY847" s="340"/>
      <c r="AZ847" s="340"/>
    </row>
    <row r="848" spans="6:52" ht="15.75" customHeight="1">
      <c r="F848" s="338"/>
      <c r="G848" s="338"/>
      <c r="H848" s="9"/>
      <c r="J848" s="339"/>
      <c r="AV848" s="340"/>
      <c r="AW848" s="340"/>
      <c r="AX848" s="340"/>
      <c r="AY848" s="340"/>
      <c r="AZ848" s="340"/>
    </row>
    <row r="849" spans="6:52" ht="15.75" customHeight="1">
      <c r="F849" s="338"/>
      <c r="G849" s="338"/>
      <c r="H849" s="9"/>
      <c r="J849" s="339"/>
      <c r="AV849" s="340"/>
      <c r="AW849" s="340"/>
      <c r="AX849" s="340"/>
      <c r="AY849" s="340"/>
      <c r="AZ849" s="340"/>
    </row>
    <row r="850" spans="6:52" ht="15.75" customHeight="1">
      <c r="F850" s="338"/>
      <c r="G850" s="338"/>
      <c r="H850" s="9"/>
      <c r="J850" s="339"/>
      <c r="AV850" s="340"/>
      <c r="AW850" s="340"/>
      <c r="AX850" s="340"/>
      <c r="AY850" s="340"/>
      <c r="AZ850" s="340"/>
    </row>
    <row r="851" spans="6:52" ht="15.75" customHeight="1">
      <c r="F851" s="338"/>
      <c r="G851" s="338"/>
      <c r="H851" s="9"/>
      <c r="J851" s="339"/>
      <c r="AV851" s="340"/>
      <c r="AW851" s="340"/>
      <c r="AX851" s="340"/>
      <c r="AY851" s="340"/>
      <c r="AZ851" s="340"/>
    </row>
    <row r="852" spans="6:52" ht="15.75" customHeight="1">
      <c r="F852" s="338"/>
      <c r="G852" s="338"/>
      <c r="H852" s="9"/>
      <c r="J852" s="339"/>
      <c r="AV852" s="340"/>
      <c r="AW852" s="340"/>
      <c r="AX852" s="340"/>
      <c r="AY852" s="340"/>
      <c r="AZ852" s="340"/>
    </row>
    <row r="853" spans="6:52" ht="15.75" customHeight="1">
      <c r="F853" s="338"/>
      <c r="G853" s="338"/>
      <c r="H853" s="9"/>
      <c r="J853" s="339"/>
      <c r="AV853" s="340"/>
      <c r="AW853" s="340"/>
      <c r="AX853" s="340"/>
      <c r="AY853" s="340"/>
      <c r="AZ853" s="340"/>
    </row>
    <row r="854" spans="6:52" ht="15.75" customHeight="1">
      <c r="F854" s="338"/>
      <c r="G854" s="338"/>
      <c r="H854" s="9"/>
      <c r="J854" s="339"/>
      <c r="AV854" s="340"/>
      <c r="AW854" s="340"/>
      <c r="AX854" s="340"/>
      <c r="AY854" s="340"/>
      <c r="AZ854" s="340"/>
    </row>
    <row r="855" spans="6:52" ht="15.75" customHeight="1">
      <c r="F855" s="338"/>
      <c r="G855" s="338"/>
      <c r="H855" s="9"/>
      <c r="J855" s="339"/>
      <c r="AV855" s="340"/>
      <c r="AW855" s="340"/>
      <c r="AX855" s="340"/>
      <c r="AY855" s="340"/>
      <c r="AZ855" s="340"/>
    </row>
    <row r="856" spans="6:52" ht="15.75" customHeight="1">
      <c r="F856" s="338"/>
      <c r="G856" s="338"/>
      <c r="H856" s="9"/>
      <c r="J856" s="339"/>
      <c r="AV856" s="340"/>
      <c r="AW856" s="340"/>
      <c r="AX856" s="340"/>
      <c r="AY856" s="340"/>
      <c r="AZ856" s="340"/>
    </row>
    <row r="857" spans="6:52" ht="15.75" customHeight="1">
      <c r="F857" s="338"/>
      <c r="G857" s="338"/>
      <c r="H857" s="9"/>
      <c r="J857" s="339"/>
      <c r="AV857" s="340"/>
      <c r="AW857" s="340"/>
      <c r="AX857" s="340"/>
      <c r="AY857" s="340"/>
      <c r="AZ857" s="340"/>
    </row>
    <row r="858" spans="6:52" ht="15.75" customHeight="1">
      <c r="F858" s="338"/>
      <c r="G858" s="338"/>
      <c r="H858" s="9"/>
      <c r="J858" s="339"/>
      <c r="AV858" s="340"/>
      <c r="AW858" s="340"/>
      <c r="AX858" s="340"/>
      <c r="AY858" s="340"/>
      <c r="AZ858" s="340"/>
    </row>
    <row r="859" spans="6:52" ht="15.75" customHeight="1">
      <c r="F859" s="338"/>
      <c r="G859" s="338"/>
      <c r="H859" s="9"/>
      <c r="J859" s="339"/>
      <c r="AV859" s="340"/>
      <c r="AW859" s="340"/>
      <c r="AX859" s="340"/>
      <c r="AY859" s="340"/>
      <c r="AZ859" s="340"/>
    </row>
    <row r="860" spans="6:52" ht="15.75" customHeight="1">
      <c r="F860" s="338"/>
      <c r="G860" s="338"/>
      <c r="H860" s="9"/>
      <c r="J860" s="339"/>
      <c r="AV860" s="340"/>
      <c r="AW860" s="340"/>
      <c r="AX860" s="340"/>
      <c r="AY860" s="340"/>
      <c r="AZ860" s="340"/>
    </row>
    <row r="861" spans="6:52" ht="15.75" customHeight="1">
      <c r="F861" s="338"/>
      <c r="G861" s="338"/>
      <c r="H861" s="9"/>
      <c r="J861" s="339"/>
      <c r="AV861" s="340"/>
      <c r="AW861" s="340"/>
      <c r="AX861" s="340"/>
      <c r="AY861" s="340"/>
      <c r="AZ861" s="340"/>
    </row>
    <row r="862" spans="6:52" ht="15.75" customHeight="1">
      <c r="F862" s="338"/>
      <c r="G862" s="338"/>
      <c r="H862" s="9"/>
      <c r="J862" s="339"/>
      <c r="AV862" s="340"/>
      <c r="AW862" s="340"/>
      <c r="AX862" s="340"/>
      <c r="AY862" s="340"/>
      <c r="AZ862" s="340"/>
    </row>
    <row r="863" spans="6:52" ht="15.75" customHeight="1">
      <c r="F863" s="338"/>
      <c r="G863" s="338"/>
      <c r="H863" s="9"/>
      <c r="J863" s="339"/>
      <c r="AV863" s="340"/>
      <c r="AW863" s="340"/>
      <c r="AX863" s="340"/>
      <c r="AY863" s="340"/>
      <c r="AZ863" s="340"/>
    </row>
    <row r="864" spans="6:52" ht="15.75" customHeight="1">
      <c r="F864" s="338"/>
      <c r="G864" s="338"/>
      <c r="H864" s="9"/>
      <c r="J864" s="339"/>
      <c r="AV864" s="340"/>
      <c r="AW864" s="340"/>
      <c r="AX864" s="340"/>
      <c r="AY864" s="340"/>
      <c r="AZ864" s="340"/>
    </row>
    <row r="865" spans="6:52" ht="15.75" customHeight="1">
      <c r="F865" s="338"/>
      <c r="G865" s="338"/>
      <c r="H865" s="9"/>
      <c r="J865" s="339"/>
      <c r="AV865" s="340"/>
      <c r="AW865" s="340"/>
      <c r="AX865" s="340"/>
      <c r="AY865" s="340"/>
      <c r="AZ865" s="340"/>
    </row>
    <row r="866" spans="6:52" ht="15.75" customHeight="1">
      <c r="F866" s="338"/>
      <c r="G866" s="338"/>
      <c r="H866" s="9"/>
      <c r="J866" s="339"/>
      <c r="AV866" s="340"/>
      <c r="AW866" s="340"/>
      <c r="AX866" s="340"/>
      <c r="AY866" s="340"/>
      <c r="AZ866" s="340"/>
    </row>
    <row r="867" spans="6:52" ht="15.75" customHeight="1">
      <c r="F867" s="338"/>
      <c r="G867" s="338"/>
      <c r="H867" s="9"/>
      <c r="J867" s="339"/>
      <c r="AV867" s="340"/>
      <c r="AW867" s="340"/>
      <c r="AX867" s="340"/>
      <c r="AY867" s="340"/>
      <c r="AZ867" s="340"/>
    </row>
    <row r="868" spans="6:52" ht="15.75" customHeight="1">
      <c r="F868" s="338"/>
      <c r="G868" s="338"/>
      <c r="H868" s="9"/>
      <c r="J868" s="339"/>
      <c r="AV868" s="340"/>
      <c r="AW868" s="340"/>
      <c r="AX868" s="340"/>
      <c r="AY868" s="340"/>
      <c r="AZ868" s="340"/>
    </row>
    <row r="869" spans="6:52" ht="15.75" customHeight="1">
      <c r="F869" s="338"/>
      <c r="G869" s="338"/>
      <c r="H869" s="9"/>
      <c r="J869" s="339"/>
      <c r="AV869" s="340"/>
      <c r="AW869" s="340"/>
      <c r="AX869" s="340"/>
      <c r="AY869" s="340"/>
      <c r="AZ869" s="340"/>
    </row>
    <row r="870" spans="6:52" ht="15.75" customHeight="1">
      <c r="F870" s="338"/>
      <c r="G870" s="338"/>
      <c r="H870" s="9"/>
      <c r="J870" s="339"/>
      <c r="AV870" s="340"/>
      <c r="AW870" s="340"/>
      <c r="AX870" s="340"/>
      <c r="AY870" s="340"/>
      <c r="AZ870" s="340"/>
    </row>
    <row r="871" spans="6:52" ht="15.75" customHeight="1">
      <c r="F871" s="338"/>
      <c r="G871" s="338"/>
      <c r="H871" s="9"/>
      <c r="J871" s="339"/>
      <c r="AV871" s="340"/>
      <c r="AW871" s="340"/>
      <c r="AX871" s="340"/>
      <c r="AY871" s="340"/>
      <c r="AZ871" s="340"/>
    </row>
    <row r="872" spans="6:52" ht="15.75" customHeight="1">
      <c r="F872" s="338"/>
      <c r="G872" s="338"/>
      <c r="H872" s="9"/>
      <c r="J872" s="339"/>
      <c r="AV872" s="340"/>
      <c r="AW872" s="340"/>
      <c r="AX872" s="340"/>
      <c r="AY872" s="340"/>
      <c r="AZ872" s="340"/>
    </row>
    <row r="873" spans="6:52" ht="15.75" customHeight="1">
      <c r="F873" s="338"/>
      <c r="G873" s="338"/>
      <c r="H873" s="9"/>
      <c r="J873" s="339"/>
      <c r="AV873" s="340"/>
      <c r="AW873" s="340"/>
      <c r="AX873" s="340"/>
      <c r="AY873" s="340"/>
      <c r="AZ873" s="340"/>
    </row>
    <row r="874" spans="6:52" ht="15.75" customHeight="1">
      <c r="F874" s="338"/>
      <c r="G874" s="338"/>
      <c r="H874" s="9"/>
      <c r="J874" s="339"/>
      <c r="AV874" s="340"/>
      <c r="AW874" s="340"/>
      <c r="AX874" s="340"/>
      <c r="AY874" s="340"/>
      <c r="AZ874" s="340"/>
    </row>
    <row r="875" spans="6:52" ht="15.75" customHeight="1">
      <c r="F875" s="338"/>
      <c r="G875" s="338"/>
      <c r="H875" s="9"/>
      <c r="J875" s="339"/>
      <c r="AV875" s="340"/>
      <c r="AW875" s="340"/>
      <c r="AX875" s="340"/>
      <c r="AY875" s="340"/>
      <c r="AZ875" s="340"/>
    </row>
    <row r="876" spans="6:52" ht="15.75" customHeight="1">
      <c r="F876" s="338"/>
      <c r="G876" s="338"/>
      <c r="H876" s="9"/>
      <c r="J876" s="339"/>
      <c r="AV876" s="340"/>
      <c r="AW876" s="340"/>
      <c r="AX876" s="340"/>
      <c r="AY876" s="340"/>
      <c r="AZ876" s="340"/>
    </row>
    <row r="877" spans="6:52" ht="15.75" customHeight="1">
      <c r="F877" s="338"/>
      <c r="G877" s="338"/>
      <c r="H877" s="9"/>
      <c r="J877" s="339"/>
      <c r="AV877" s="340"/>
      <c r="AW877" s="340"/>
      <c r="AX877" s="340"/>
      <c r="AY877" s="340"/>
      <c r="AZ877" s="340"/>
    </row>
    <row r="878" spans="6:52" ht="15.75" customHeight="1">
      <c r="F878" s="338"/>
      <c r="G878" s="338"/>
      <c r="H878" s="9"/>
      <c r="J878" s="339"/>
      <c r="AV878" s="340"/>
      <c r="AW878" s="340"/>
      <c r="AX878" s="340"/>
      <c r="AY878" s="340"/>
      <c r="AZ878" s="340"/>
    </row>
    <row r="879" spans="6:52" ht="15.75" customHeight="1">
      <c r="F879" s="338"/>
      <c r="G879" s="338"/>
      <c r="H879" s="9"/>
      <c r="J879" s="339"/>
      <c r="AV879" s="340"/>
      <c r="AW879" s="340"/>
      <c r="AX879" s="340"/>
      <c r="AY879" s="340"/>
      <c r="AZ879" s="340"/>
    </row>
    <row r="880" spans="6:52" ht="15.75" customHeight="1">
      <c r="F880" s="338"/>
      <c r="G880" s="338"/>
      <c r="H880" s="9"/>
      <c r="J880" s="339"/>
      <c r="AV880" s="340"/>
      <c r="AW880" s="340"/>
      <c r="AX880" s="340"/>
      <c r="AY880" s="340"/>
      <c r="AZ880" s="340"/>
    </row>
    <row r="881" spans="6:52" ht="15.75" customHeight="1">
      <c r="F881" s="338"/>
      <c r="G881" s="338"/>
      <c r="H881" s="9"/>
      <c r="J881" s="339"/>
      <c r="AV881" s="340"/>
      <c r="AW881" s="340"/>
      <c r="AX881" s="340"/>
      <c r="AY881" s="340"/>
      <c r="AZ881" s="340"/>
    </row>
    <row r="882" spans="6:52" ht="15.75" customHeight="1">
      <c r="F882" s="338"/>
      <c r="G882" s="338"/>
      <c r="H882" s="9"/>
      <c r="J882" s="339"/>
      <c r="AV882" s="340"/>
      <c r="AW882" s="340"/>
      <c r="AX882" s="340"/>
      <c r="AY882" s="340"/>
      <c r="AZ882" s="340"/>
    </row>
    <row r="883" spans="6:52" ht="15.75" customHeight="1">
      <c r="F883" s="338"/>
      <c r="G883" s="338"/>
      <c r="H883" s="9"/>
      <c r="J883" s="339"/>
      <c r="AV883" s="340"/>
      <c r="AW883" s="340"/>
      <c r="AX883" s="340"/>
      <c r="AY883" s="340"/>
      <c r="AZ883" s="340"/>
    </row>
    <row r="884" spans="6:52" ht="15.75" customHeight="1">
      <c r="F884" s="338"/>
      <c r="G884" s="338"/>
      <c r="H884" s="9"/>
      <c r="J884" s="339"/>
      <c r="AV884" s="340"/>
      <c r="AW884" s="340"/>
      <c r="AX884" s="340"/>
      <c r="AY884" s="340"/>
      <c r="AZ884" s="340"/>
    </row>
    <row r="885" spans="6:52" ht="15.75" customHeight="1">
      <c r="F885" s="338"/>
      <c r="G885" s="338"/>
      <c r="H885" s="9"/>
      <c r="J885" s="339"/>
      <c r="AV885" s="340"/>
      <c r="AW885" s="340"/>
      <c r="AX885" s="340"/>
      <c r="AY885" s="340"/>
      <c r="AZ885" s="340"/>
    </row>
    <row r="886" spans="6:52" ht="15.75" customHeight="1">
      <c r="F886" s="338"/>
      <c r="G886" s="338"/>
      <c r="H886" s="9"/>
      <c r="J886" s="339"/>
      <c r="AV886" s="340"/>
      <c r="AW886" s="340"/>
      <c r="AX886" s="340"/>
      <c r="AY886" s="340"/>
      <c r="AZ886" s="340"/>
    </row>
    <row r="887" spans="6:52" ht="15.75" customHeight="1">
      <c r="F887" s="338"/>
      <c r="G887" s="338"/>
      <c r="H887" s="9"/>
      <c r="J887" s="339"/>
      <c r="AV887" s="340"/>
      <c r="AW887" s="340"/>
      <c r="AX887" s="340"/>
      <c r="AY887" s="340"/>
      <c r="AZ887" s="340"/>
    </row>
    <row r="888" spans="6:52" ht="15.75" customHeight="1">
      <c r="F888" s="338"/>
      <c r="G888" s="338"/>
      <c r="H888" s="9"/>
      <c r="J888" s="339"/>
      <c r="AV888" s="340"/>
      <c r="AW888" s="340"/>
      <c r="AX888" s="340"/>
      <c r="AY888" s="340"/>
      <c r="AZ888" s="340"/>
    </row>
    <row r="889" spans="6:52" ht="15.75" customHeight="1">
      <c r="F889" s="338"/>
      <c r="G889" s="338"/>
      <c r="H889" s="9"/>
      <c r="J889" s="339"/>
      <c r="AV889" s="340"/>
      <c r="AW889" s="340"/>
      <c r="AX889" s="340"/>
      <c r="AY889" s="340"/>
      <c r="AZ889" s="340"/>
    </row>
    <row r="890" spans="6:52" ht="15.75" customHeight="1">
      <c r="F890" s="338"/>
      <c r="G890" s="338"/>
      <c r="H890" s="9"/>
      <c r="J890" s="339"/>
      <c r="AV890" s="340"/>
      <c r="AW890" s="340"/>
      <c r="AX890" s="340"/>
      <c r="AY890" s="340"/>
      <c r="AZ890" s="340"/>
    </row>
    <row r="891" spans="6:52" ht="15.75" customHeight="1">
      <c r="F891" s="338"/>
      <c r="G891" s="338"/>
      <c r="H891" s="9"/>
      <c r="J891" s="339"/>
      <c r="AV891" s="340"/>
      <c r="AW891" s="340"/>
      <c r="AX891" s="340"/>
      <c r="AY891" s="340"/>
      <c r="AZ891" s="340"/>
    </row>
    <row r="892" spans="6:52" ht="15.75" customHeight="1">
      <c r="F892" s="338"/>
      <c r="G892" s="338"/>
      <c r="H892" s="9"/>
      <c r="J892" s="339"/>
      <c r="AV892" s="340"/>
      <c r="AW892" s="340"/>
      <c r="AX892" s="340"/>
      <c r="AY892" s="340"/>
      <c r="AZ892" s="340"/>
    </row>
    <row r="893" spans="6:52" ht="15.75" customHeight="1">
      <c r="F893" s="338"/>
      <c r="G893" s="338"/>
      <c r="H893" s="9"/>
      <c r="J893" s="339"/>
      <c r="AV893" s="340"/>
      <c r="AW893" s="340"/>
      <c r="AX893" s="340"/>
      <c r="AY893" s="340"/>
      <c r="AZ893" s="340"/>
    </row>
    <row r="894" spans="6:52" ht="15.75" customHeight="1">
      <c r="F894" s="338"/>
      <c r="G894" s="338"/>
      <c r="H894" s="9"/>
      <c r="J894" s="339"/>
      <c r="AV894" s="340"/>
      <c r="AW894" s="340"/>
      <c r="AX894" s="340"/>
      <c r="AY894" s="340"/>
      <c r="AZ894" s="340"/>
    </row>
    <row r="895" spans="6:52" ht="15.75" customHeight="1">
      <c r="F895" s="338"/>
      <c r="G895" s="338"/>
      <c r="H895" s="9"/>
      <c r="J895" s="339"/>
      <c r="AV895" s="340"/>
      <c r="AW895" s="340"/>
      <c r="AX895" s="340"/>
      <c r="AY895" s="340"/>
      <c r="AZ895" s="340"/>
    </row>
    <row r="896" spans="6:52" ht="15.75" customHeight="1">
      <c r="F896" s="338"/>
      <c r="G896" s="338"/>
      <c r="H896" s="9"/>
      <c r="J896" s="339"/>
      <c r="AV896" s="340"/>
      <c r="AW896" s="340"/>
      <c r="AX896" s="340"/>
      <c r="AY896" s="340"/>
      <c r="AZ896" s="340"/>
    </row>
    <row r="897" spans="6:52" ht="15.75" customHeight="1">
      <c r="F897" s="338"/>
      <c r="G897" s="338"/>
      <c r="H897" s="9"/>
      <c r="J897" s="339"/>
      <c r="AV897" s="340"/>
      <c r="AW897" s="340"/>
      <c r="AX897" s="340"/>
      <c r="AY897" s="340"/>
      <c r="AZ897" s="340"/>
    </row>
    <row r="898" spans="6:52" ht="15.75" customHeight="1">
      <c r="F898" s="338"/>
      <c r="G898" s="338"/>
      <c r="H898" s="9"/>
      <c r="J898" s="339"/>
      <c r="AV898" s="340"/>
      <c r="AW898" s="340"/>
      <c r="AX898" s="340"/>
      <c r="AY898" s="340"/>
      <c r="AZ898" s="340"/>
    </row>
    <row r="899" spans="6:52" ht="15.75" customHeight="1">
      <c r="F899" s="338"/>
      <c r="G899" s="338"/>
      <c r="H899" s="9"/>
      <c r="J899" s="339"/>
      <c r="AV899" s="340"/>
      <c r="AW899" s="340"/>
      <c r="AX899" s="340"/>
      <c r="AY899" s="340"/>
      <c r="AZ899" s="340"/>
    </row>
    <row r="900" spans="6:52" ht="15.75" customHeight="1">
      <c r="F900" s="338"/>
      <c r="G900" s="338"/>
      <c r="H900" s="9"/>
      <c r="J900" s="339"/>
      <c r="AV900" s="340"/>
      <c r="AW900" s="340"/>
      <c r="AX900" s="340"/>
      <c r="AY900" s="340"/>
      <c r="AZ900" s="340"/>
    </row>
    <row r="901" spans="6:52" ht="15.75" customHeight="1">
      <c r="F901" s="338"/>
      <c r="G901" s="338"/>
      <c r="H901" s="9"/>
      <c r="J901" s="339"/>
      <c r="AV901" s="340"/>
      <c r="AW901" s="340"/>
      <c r="AX901" s="340"/>
      <c r="AY901" s="340"/>
      <c r="AZ901" s="340"/>
    </row>
    <row r="902" spans="6:52" ht="15.75" customHeight="1">
      <c r="F902" s="338"/>
      <c r="G902" s="338"/>
      <c r="H902" s="9"/>
      <c r="J902" s="339"/>
      <c r="AV902" s="340"/>
      <c r="AW902" s="340"/>
      <c r="AX902" s="340"/>
      <c r="AY902" s="340"/>
      <c r="AZ902" s="340"/>
    </row>
    <row r="903" spans="6:52" ht="15.75" customHeight="1">
      <c r="F903" s="338"/>
      <c r="G903" s="338"/>
      <c r="H903" s="9"/>
      <c r="J903" s="339"/>
      <c r="AV903" s="340"/>
      <c r="AW903" s="340"/>
      <c r="AX903" s="340"/>
      <c r="AY903" s="340"/>
      <c r="AZ903" s="340"/>
    </row>
    <row r="904" spans="6:52" ht="15.75" customHeight="1">
      <c r="F904" s="338"/>
      <c r="G904" s="338"/>
      <c r="H904" s="9"/>
      <c r="J904" s="339"/>
      <c r="AV904" s="340"/>
      <c r="AW904" s="340"/>
      <c r="AX904" s="340"/>
      <c r="AY904" s="340"/>
      <c r="AZ904" s="340"/>
    </row>
    <row r="905" spans="6:52" ht="15.75" customHeight="1">
      <c r="F905" s="338"/>
      <c r="G905" s="338"/>
      <c r="H905" s="9"/>
      <c r="J905" s="339"/>
      <c r="AV905" s="340"/>
      <c r="AW905" s="340"/>
      <c r="AX905" s="340"/>
      <c r="AY905" s="340"/>
      <c r="AZ905" s="340"/>
    </row>
    <row r="906" spans="6:52" ht="15.75" customHeight="1">
      <c r="F906" s="338"/>
      <c r="G906" s="338"/>
      <c r="H906" s="9"/>
      <c r="J906" s="339"/>
      <c r="AV906" s="340"/>
      <c r="AW906" s="340"/>
      <c r="AX906" s="340"/>
      <c r="AY906" s="340"/>
      <c r="AZ906" s="340"/>
    </row>
    <row r="907" spans="6:52" ht="15.75" customHeight="1">
      <c r="F907" s="338"/>
      <c r="G907" s="338"/>
      <c r="H907" s="9"/>
      <c r="J907" s="339"/>
      <c r="AV907" s="340"/>
      <c r="AW907" s="340"/>
      <c r="AX907" s="340"/>
      <c r="AY907" s="340"/>
      <c r="AZ907" s="340"/>
    </row>
    <row r="908" spans="6:52" ht="15.75" customHeight="1">
      <c r="F908" s="338"/>
      <c r="G908" s="338"/>
      <c r="H908" s="9"/>
      <c r="J908" s="339"/>
      <c r="AV908" s="340"/>
      <c r="AW908" s="340"/>
      <c r="AX908" s="340"/>
      <c r="AY908" s="340"/>
      <c r="AZ908" s="340"/>
    </row>
    <row r="909" spans="6:52" ht="15.75" customHeight="1">
      <c r="F909" s="338"/>
      <c r="G909" s="338"/>
      <c r="H909" s="9"/>
      <c r="J909" s="339"/>
      <c r="AV909" s="340"/>
      <c r="AW909" s="340"/>
      <c r="AX909" s="340"/>
      <c r="AY909" s="340"/>
      <c r="AZ909" s="340"/>
    </row>
    <row r="910" spans="6:52" ht="15.75" customHeight="1">
      <c r="F910" s="338"/>
      <c r="G910" s="338"/>
      <c r="H910" s="9"/>
      <c r="J910" s="339"/>
      <c r="AV910" s="340"/>
      <c r="AW910" s="340"/>
      <c r="AX910" s="340"/>
      <c r="AY910" s="340"/>
      <c r="AZ910" s="340"/>
    </row>
    <row r="911" spans="6:52" ht="15.75" customHeight="1">
      <c r="F911" s="338"/>
      <c r="G911" s="338"/>
      <c r="H911" s="9"/>
      <c r="J911" s="339"/>
      <c r="AV911" s="340"/>
      <c r="AW911" s="340"/>
      <c r="AX911" s="340"/>
      <c r="AY911" s="340"/>
      <c r="AZ911" s="340"/>
    </row>
    <row r="912" spans="6:52" ht="15.75" customHeight="1">
      <c r="F912" s="338"/>
      <c r="G912" s="338"/>
      <c r="H912" s="9"/>
      <c r="J912" s="339"/>
      <c r="AV912" s="340"/>
      <c r="AW912" s="340"/>
      <c r="AX912" s="340"/>
      <c r="AY912" s="340"/>
      <c r="AZ912" s="340"/>
    </row>
    <row r="913" spans="6:52" ht="15.75" customHeight="1">
      <c r="F913" s="338"/>
      <c r="G913" s="338"/>
      <c r="H913" s="9"/>
      <c r="J913" s="339"/>
      <c r="AV913" s="340"/>
      <c r="AW913" s="340"/>
      <c r="AX913" s="340"/>
      <c r="AY913" s="340"/>
      <c r="AZ913" s="340"/>
    </row>
    <row r="914" spans="6:52" ht="15.75" customHeight="1">
      <c r="F914" s="338"/>
      <c r="G914" s="338"/>
      <c r="H914" s="9"/>
      <c r="J914" s="339"/>
      <c r="AV914" s="340"/>
      <c r="AW914" s="340"/>
      <c r="AX914" s="340"/>
      <c r="AY914" s="340"/>
      <c r="AZ914" s="340"/>
    </row>
    <row r="915" spans="6:52" ht="15.75" customHeight="1">
      <c r="F915" s="338"/>
      <c r="G915" s="338"/>
      <c r="H915" s="9"/>
      <c r="J915" s="339"/>
      <c r="AV915" s="340"/>
      <c r="AW915" s="340"/>
      <c r="AX915" s="340"/>
      <c r="AY915" s="340"/>
      <c r="AZ915" s="340"/>
    </row>
    <row r="916" spans="6:52" ht="15.75" customHeight="1">
      <c r="F916" s="338"/>
      <c r="G916" s="338"/>
      <c r="H916" s="9"/>
      <c r="J916" s="339"/>
      <c r="AV916" s="340"/>
      <c r="AW916" s="340"/>
      <c r="AX916" s="340"/>
      <c r="AY916" s="340"/>
      <c r="AZ916" s="340"/>
    </row>
    <row r="917" spans="6:52" ht="15.75" customHeight="1">
      <c r="F917" s="338"/>
      <c r="G917" s="338"/>
      <c r="H917" s="9"/>
      <c r="J917" s="339"/>
      <c r="AV917" s="340"/>
      <c r="AW917" s="340"/>
      <c r="AX917" s="340"/>
      <c r="AY917" s="340"/>
      <c r="AZ917" s="340"/>
    </row>
    <row r="918" spans="6:52" ht="15.75" customHeight="1">
      <c r="F918" s="338"/>
      <c r="G918" s="338"/>
      <c r="H918" s="9"/>
      <c r="J918" s="339"/>
      <c r="AV918" s="340"/>
      <c r="AW918" s="340"/>
      <c r="AX918" s="340"/>
      <c r="AY918" s="340"/>
      <c r="AZ918" s="340"/>
    </row>
    <row r="919" spans="6:52" ht="15.75" customHeight="1">
      <c r="F919" s="338"/>
      <c r="G919" s="338"/>
      <c r="H919" s="9"/>
      <c r="J919" s="339"/>
      <c r="AV919" s="340"/>
      <c r="AW919" s="340"/>
      <c r="AX919" s="340"/>
      <c r="AY919" s="340"/>
      <c r="AZ919" s="340"/>
    </row>
    <row r="920" spans="6:52" ht="15.75" customHeight="1">
      <c r="F920" s="338"/>
      <c r="G920" s="338"/>
      <c r="H920" s="9"/>
      <c r="J920" s="339"/>
      <c r="AV920" s="340"/>
      <c r="AW920" s="340"/>
      <c r="AX920" s="340"/>
      <c r="AY920" s="340"/>
      <c r="AZ920" s="340"/>
    </row>
    <row r="921" spans="6:52" ht="15.75" customHeight="1">
      <c r="F921" s="338"/>
      <c r="G921" s="338"/>
      <c r="H921" s="9"/>
      <c r="J921" s="339"/>
      <c r="AV921" s="340"/>
      <c r="AW921" s="340"/>
      <c r="AX921" s="340"/>
      <c r="AY921" s="340"/>
      <c r="AZ921" s="340"/>
    </row>
    <row r="922" spans="6:52" ht="15.75" customHeight="1">
      <c r="F922" s="338"/>
      <c r="G922" s="338"/>
      <c r="H922" s="9"/>
      <c r="J922" s="339"/>
      <c r="AV922" s="340"/>
      <c r="AW922" s="340"/>
      <c r="AX922" s="340"/>
      <c r="AY922" s="340"/>
      <c r="AZ922" s="340"/>
    </row>
    <row r="923" spans="6:52" ht="15.75" customHeight="1">
      <c r="F923" s="338"/>
      <c r="G923" s="338"/>
      <c r="H923" s="9"/>
      <c r="J923" s="339"/>
      <c r="AV923" s="340"/>
      <c r="AW923" s="340"/>
      <c r="AX923" s="340"/>
      <c r="AY923" s="340"/>
      <c r="AZ923" s="340"/>
    </row>
    <row r="924" spans="6:52" ht="15.75" customHeight="1">
      <c r="F924" s="338"/>
      <c r="G924" s="338"/>
      <c r="H924" s="9"/>
      <c r="J924" s="339"/>
      <c r="AV924" s="340"/>
      <c r="AW924" s="340"/>
      <c r="AX924" s="340"/>
      <c r="AY924" s="340"/>
      <c r="AZ924" s="340"/>
    </row>
    <row r="925" spans="6:52" ht="15.75" customHeight="1">
      <c r="F925" s="338"/>
      <c r="G925" s="338"/>
      <c r="H925" s="9"/>
      <c r="J925" s="339"/>
      <c r="AV925" s="340"/>
      <c r="AW925" s="340"/>
      <c r="AX925" s="340"/>
      <c r="AY925" s="340"/>
      <c r="AZ925" s="340"/>
    </row>
    <row r="926" spans="6:52" ht="15.75" customHeight="1">
      <c r="F926" s="338"/>
      <c r="G926" s="338"/>
      <c r="H926" s="9"/>
      <c r="J926" s="339"/>
      <c r="AV926" s="340"/>
      <c r="AW926" s="340"/>
      <c r="AX926" s="340"/>
      <c r="AY926" s="340"/>
      <c r="AZ926" s="340"/>
    </row>
    <row r="927" spans="6:52" ht="15.75" customHeight="1">
      <c r="F927" s="338"/>
      <c r="G927" s="338"/>
      <c r="H927" s="9"/>
      <c r="J927" s="339"/>
      <c r="AV927" s="340"/>
      <c r="AW927" s="340"/>
      <c r="AX927" s="340"/>
      <c r="AY927" s="340"/>
      <c r="AZ927" s="340"/>
    </row>
    <row r="928" spans="6:52" ht="15.75" customHeight="1">
      <c r="F928" s="338"/>
      <c r="G928" s="338"/>
      <c r="H928" s="9"/>
      <c r="J928" s="339"/>
      <c r="AV928" s="340"/>
      <c r="AW928" s="340"/>
      <c r="AX928" s="340"/>
      <c r="AY928" s="340"/>
      <c r="AZ928" s="340"/>
    </row>
    <row r="929" spans="6:52" ht="15.75" customHeight="1">
      <c r="F929" s="338"/>
      <c r="G929" s="338"/>
      <c r="H929" s="9"/>
      <c r="J929" s="339"/>
      <c r="AV929" s="340"/>
      <c r="AW929" s="340"/>
      <c r="AX929" s="340"/>
      <c r="AY929" s="340"/>
      <c r="AZ929" s="340"/>
    </row>
    <row r="930" spans="6:52" ht="15.75" customHeight="1">
      <c r="F930" s="338"/>
      <c r="G930" s="338"/>
      <c r="H930" s="9"/>
      <c r="J930" s="339"/>
      <c r="AV930" s="340"/>
      <c r="AW930" s="340"/>
      <c r="AX930" s="340"/>
      <c r="AY930" s="340"/>
      <c r="AZ930" s="340"/>
    </row>
    <row r="931" spans="6:52" ht="15.75" customHeight="1">
      <c r="F931" s="338"/>
      <c r="G931" s="338"/>
      <c r="H931" s="9"/>
      <c r="J931" s="339"/>
      <c r="AV931" s="340"/>
      <c r="AW931" s="340"/>
      <c r="AX931" s="340"/>
      <c r="AY931" s="340"/>
      <c r="AZ931" s="340"/>
    </row>
    <row r="932" spans="6:52" ht="15.75" customHeight="1">
      <c r="F932" s="338"/>
      <c r="G932" s="338"/>
      <c r="H932" s="9"/>
      <c r="J932" s="339"/>
      <c r="AV932" s="340"/>
      <c r="AW932" s="340"/>
      <c r="AX932" s="340"/>
      <c r="AY932" s="340"/>
      <c r="AZ932" s="340"/>
    </row>
    <row r="933" spans="6:52" ht="15.75" customHeight="1">
      <c r="F933" s="338"/>
      <c r="G933" s="338"/>
      <c r="H933" s="9"/>
      <c r="J933" s="339"/>
      <c r="AV933" s="340"/>
      <c r="AW933" s="340"/>
      <c r="AX933" s="340"/>
      <c r="AY933" s="340"/>
      <c r="AZ933" s="340"/>
    </row>
    <row r="934" spans="6:52" ht="15.75" customHeight="1">
      <c r="F934" s="338"/>
      <c r="G934" s="338"/>
      <c r="H934" s="9"/>
      <c r="J934" s="339"/>
      <c r="AV934" s="340"/>
      <c r="AW934" s="340"/>
      <c r="AX934" s="340"/>
      <c r="AY934" s="340"/>
      <c r="AZ934" s="340"/>
    </row>
    <row r="935" spans="6:52" ht="15.75" customHeight="1">
      <c r="F935" s="338"/>
      <c r="G935" s="338"/>
      <c r="H935" s="9"/>
      <c r="J935" s="339"/>
      <c r="AV935" s="340"/>
      <c r="AW935" s="340"/>
      <c r="AX935" s="340"/>
      <c r="AY935" s="340"/>
      <c r="AZ935" s="340"/>
    </row>
    <row r="936" spans="6:52" ht="15.75" customHeight="1">
      <c r="F936" s="338"/>
      <c r="G936" s="338"/>
      <c r="H936" s="9"/>
      <c r="J936" s="339"/>
      <c r="AV936" s="340"/>
      <c r="AW936" s="340"/>
      <c r="AX936" s="340"/>
      <c r="AY936" s="340"/>
      <c r="AZ936" s="340"/>
    </row>
    <row r="937" spans="6:52" ht="15.75" customHeight="1">
      <c r="F937" s="338"/>
      <c r="G937" s="338"/>
      <c r="H937" s="9"/>
      <c r="J937" s="339"/>
      <c r="AV937" s="340"/>
      <c r="AW937" s="340"/>
      <c r="AX937" s="340"/>
      <c r="AY937" s="340"/>
      <c r="AZ937" s="340"/>
    </row>
    <row r="938" spans="6:52" ht="15.75" customHeight="1">
      <c r="F938" s="338"/>
      <c r="G938" s="338"/>
      <c r="H938" s="9"/>
      <c r="J938" s="339"/>
      <c r="AV938" s="340"/>
      <c r="AW938" s="340"/>
      <c r="AX938" s="340"/>
      <c r="AY938" s="340"/>
      <c r="AZ938" s="340"/>
    </row>
    <row r="939" spans="6:52" ht="15.75" customHeight="1">
      <c r="F939" s="338"/>
      <c r="G939" s="338"/>
      <c r="H939" s="9"/>
      <c r="J939" s="339"/>
      <c r="AV939" s="340"/>
      <c r="AW939" s="340"/>
      <c r="AX939" s="340"/>
      <c r="AY939" s="340"/>
      <c r="AZ939" s="340"/>
    </row>
    <row r="940" spans="6:52" ht="15.75" customHeight="1">
      <c r="F940" s="338"/>
      <c r="G940" s="338"/>
      <c r="H940" s="9"/>
      <c r="J940" s="339"/>
      <c r="AV940" s="340"/>
      <c r="AW940" s="340"/>
      <c r="AX940" s="340"/>
      <c r="AY940" s="340"/>
      <c r="AZ940" s="340"/>
    </row>
    <row r="941" spans="6:52" ht="15.75" customHeight="1">
      <c r="F941" s="338"/>
      <c r="G941" s="338"/>
      <c r="H941" s="9"/>
      <c r="J941" s="339"/>
      <c r="AV941" s="340"/>
      <c r="AW941" s="340"/>
      <c r="AX941" s="340"/>
      <c r="AY941" s="340"/>
      <c r="AZ941" s="340"/>
    </row>
    <row r="942" spans="6:52" ht="15.75" customHeight="1">
      <c r="F942" s="338"/>
      <c r="G942" s="338"/>
      <c r="H942" s="9"/>
      <c r="J942" s="339"/>
      <c r="AV942" s="340"/>
      <c r="AW942" s="340"/>
      <c r="AX942" s="340"/>
      <c r="AY942" s="340"/>
      <c r="AZ942" s="340"/>
    </row>
    <row r="943" spans="6:52" ht="15.75" customHeight="1">
      <c r="F943" s="338"/>
      <c r="G943" s="338"/>
      <c r="H943" s="9"/>
      <c r="J943" s="339"/>
      <c r="AV943" s="340"/>
      <c r="AW943" s="340"/>
      <c r="AX943" s="340"/>
      <c r="AY943" s="340"/>
      <c r="AZ943" s="340"/>
    </row>
    <row r="944" spans="6:52" ht="15.75" customHeight="1">
      <c r="F944" s="338"/>
      <c r="G944" s="338"/>
      <c r="H944" s="9"/>
      <c r="J944" s="339"/>
      <c r="AV944" s="340"/>
      <c r="AW944" s="340"/>
      <c r="AX944" s="340"/>
      <c r="AY944" s="340"/>
      <c r="AZ944" s="340"/>
    </row>
    <row r="945" spans="6:52" ht="15.75" customHeight="1">
      <c r="F945" s="338"/>
      <c r="G945" s="338"/>
      <c r="H945" s="9"/>
      <c r="J945" s="339"/>
      <c r="AV945" s="340"/>
      <c r="AW945" s="340"/>
      <c r="AX945" s="340"/>
      <c r="AY945" s="340"/>
      <c r="AZ945" s="340"/>
    </row>
    <row r="946" spans="6:52" ht="15.75" customHeight="1">
      <c r="F946" s="338"/>
      <c r="G946" s="338"/>
      <c r="H946" s="9"/>
      <c r="J946" s="339"/>
      <c r="AV946" s="340"/>
      <c r="AW946" s="340"/>
      <c r="AX946" s="340"/>
      <c r="AY946" s="340"/>
      <c r="AZ946" s="340"/>
    </row>
    <row r="947" spans="6:52" ht="15.75" customHeight="1">
      <c r="F947" s="338"/>
      <c r="G947" s="338"/>
      <c r="H947" s="9"/>
      <c r="J947" s="339"/>
      <c r="AV947" s="340"/>
      <c r="AW947" s="340"/>
      <c r="AX947" s="340"/>
      <c r="AY947" s="340"/>
      <c r="AZ947" s="340"/>
    </row>
    <row r="948" spans="6:52" ht="15.75" customHeight="1">
      <c r="F948" s="338"/>
      <c r="G948" s="338"/>
      <c r="H948" s="9"/>
      <c r="J948" s="339"/>
      <c r="AV948" s="340"/>
      <c r="AW948" s="340"/>
      <c r="AX948" s="340"/>
      <c r="AY948" s="340"/>
      <c r="AZ948" s="340"/>
    </row>
    <row r="949" spans="6:52" ht="15.75" customHeight="1">
      <c r="F949" s="338"/>
      <c r="G949" s="338"/>
      <c r="H949" s="9"/>
      <c r="J949" s="339"/>
      <c r="AV949" s="340"/>
      <c r="AW949" s="340"/>
      <c r="AX949" s="340"/>
      <c r="AY949" s="340"/>
      <c r="AZ949" s="340"/>
    </row>
    <row r="950" spans="6:52" ht="15.75" customHeight="1">
      <c r="F950" s="338"/>
      <c r="G950" s="338"/>
      <c r="H950" s="9"/>
      <c r="J950" s="339"/>
      <c r="AV950" s="340"/>
      <c r="AW950" s="340"/>
      <c r="AX950" s="340"/>
      <c r="AY950" s="340"/>
      <c r="AZ950" s="340"/>
    </row>
    <row r="951" spans="6:52" ht="15.75" customHeight="1">
      <c r="F951" s="338"/>
      <c r="G951" s="338"/>
      <c r="H951" s="9"/>
      <c r="J951" s="339"/>
      <c r="AV951" s="340"/>
      <c r="AW951" s="340"/>
      <c r="AX951" s="340"/>
      <c r="AY951" s="340"/>
      <c r="AZ951" s="340"/>
    </row>
    <row r="952" spans="6:52" ht="15.75" customHeight="1">
      <c r="F952" s="338"/>
      <c r="G952" s="338"/>
      <c r="H952" s="9"/>
      <c r="J952" s="339"/>
      <c r="AV952" s="340"/>
      <c r="AW952" s="340"/>
      <c r="AX952" s="340"/>
      <c r="AY952" s="340"/>
      <c r="AZ952" s="340"/>
    </row>
    <row r="953" spans="6:52" ht="15.75" customHeight="1">
      <c r="F953" s="338"/>
      <c r="G953" s="338"/>
      <c r="H953" s="9"/>
      <c r="J953" s="339"/>
      <c r="AV953" s="340"/>
      <c r="AW953" s="340"/>
      <c r="AX953" s="340"/>
      <c r="AY953" s="340"/>
      <c r="AZ953" s="340"/>
    </row>
    <row r="954" spans="6:52" ht="15.75" customHeight="1">
      <c r="F954" s="338"/>
      <c r="G954" s="338"/>
      <c r="H954" s="9"/>
      <c r="J954" s="339"/>
      <c r="AV954" s="340"/>
      <c r="AW954" s="340"/>
      <c r="AX954" s="340"/>
      <c r="AY954" s="340"/>
      <c r="AZ954" s="340"/>
    </row>
    <row r="955" spans="6:52" ht="15.75" customHeight="1">
      <c r="F955" s="338"/>
      <c r="G955" s="338"/>
      <c r="H955" s="9"/>
      <c r="J955" s="339"/>
      <c r="AV955" s="340"/>
      <c r="AW955" s="340"/>
      <c r="AX955" s="340"/>
      <c r="AY955" s="340"/>
      <c r="AZ955" s="340"/>
    </row>
    <row r="956" spans="6:52" ht="15.75" customHeight="1">
      <c r="F956" s="338"/>
      <c r="G956" s="338"/>
      <c r="H956" s="9"/>
      <c r="J956" s="339"/>
      <c r="AV956" s="340"/>
      <c r="AW956" s="340"/>
      <c r="AX956" s="340"/>
      <c r="AY956" s="340"/>
      <c r="AZ956" s="340"/>
    </row>
    <row r="957" spans="6:52" ht="15.75" customHeight="1">
      <c r="F957" s="338"/>
      <c r="G957" s="338"/>
      <c r="H957" s="9"/>
      <c r="J957" s="339"/>
      <c r="AV957" s="340"/>
      <c r="AW957" s="340"/>
      <c r="AX957" s="340"/>
      <c r="AY957" s="340"/>
      <c r="AZ957" s="340"/>
    </row>
    <row r="958" spans="6:52" ht="15.75" customHeight="1">
      <c r="F958" s="338"/>
      <c r="G958" s="338"/>
      <c r="H958" s="9"/>
      <c r="J958" s="339"/>
      <c r="AV958" s="340"/>
      <c r="AW958" s="340"/>
      <c r="AX958" s="340"/>
      <c r="AY958" s="340"/>
      <c r="AZ958" s="340"/>
    </row>
    <row r="959" spans="6:52" ht="15.75" customHeight="1">
      <c r="F959" s="338"/>
      <c r="G959" s="338"/>
      <c r="H959" s="9"/>
      <c r="J959" s="339"/>
      <c r="AV959" s="340"/>
      <c r="AW959" s="340"/>
      <c r="AX959" s="340"/>
      <c r="AY959" s="340"/>
      <c r="AZ959" s="340"/>
    </row>
    <row r="960" spans="6:52" ht="15.75" customHeight="1">
      <c r="F960" s="338"/>
      <c r="G960" s="338"/>
      <c r="H960" s="9"/>
      <c r="J960" s="339"/>
      <c r="AV960" s="340"/>
      <c r="AW960" s="340"/>
      <c r="AX960" s="340"/>
      <c r="AY960" s="340"/>
      <c r="AZ960" s="340"/>
    </row>
    <row r="961" spans="6:52" ht="15.75" customHeight="1">
      <c r="F961" s="338"/>
      <c r="G961" s="338"/>
      <c r="H961" s="9"/>
      <c r="J961" s="339"/>
      <c r="AV961" s="340"/>
      <c r="AW961" s="340"/>
      <c r="AX961" s="340"/>
      <c r="AY961" s="340"/>
      <c r="AZ961" s="340"/>
    </row>
    <row r="962" spans="6:52" ht="15.75" customHeight="1">
      <c r="F962" s="338"/>
      <c r="G962" s="338"/>
      <c r="H962" s="9"/>
      <c r="J962" s="339"/>
      <c r="AV962" s="340"/>
      <c r="AW962" s="340"/>
      <c r="AX962" s="340"/>
      <c r="AY962" s="340"/>
      <c r="AZ962" s="340"/>
    </row>
    <row r="963" spans="6:52" ht="15.75" customHeight="1">
      <c r="F963" s="338"/>
      <c r="G963" s="338"/>
      <c r="H963" s="9"/>
      <c r="J963" s="339"/>
      <c r="AV963" s="340"/>
      <c r="AW963" s="340"/>
      <c r="AX963" s="340"/>
      <c r="AY963" s="340"/>
      <c r="AZ963" s="340"/>
    </row>
    <row r="964" spans="6:52" ht="15.75" customHeight="1">
      <c r="F964" s="338"/>
      <c r="G964" s="338"/>
      <c r="H964" s="9"/>
      <c r="J964" s="339"/>
      <c r="AV964" s="340"/>
      <c r="AW964" s="340"/>
      <c r="AX964" s="340"/>
      <c r="AY964" s="340"/>
      <c r="AZ964" s="340"/>
    </row>
    <row r="965" spans="6:52" ht="15.75" customHeight="1">
      <c r="F965" s="338"/>
      <c r="G965" s="338"/>
      <c r="H965" s="9"/>
      <c r="J965" s="339"/>
      <c r="AV965" s="340"/>
      <c r="AW965" s="340"/>
      <c r="AX965" s="340"/>
      <c r="AY965" s="340"/>
      <c r="AZ965" s="340"/>
    </row>
    <row r="966" spans="6:52" ht="15.75" customHeight="1">
      <c r="F966" s="338"/>
      <c r="G966" s="338"/>
      <c r="H966" s="9"/>
      <c r="J966" s="339"/>
      <c r="AV966" s="340"/>
      <c r="AW966" s="340"/>
      <c r="AX966" s="340"/>
      <c r="AY966" s="340"/>
      <c r="AZ966" s="340"/>
    </row>
    <row r="967" spans="6:52" ht="15.75" customHeight="1">
      <c r="F967" s="338"/>
      <c r="G967" s="338"/>
      <c r="H967" s="9"/>
      <c r="J967" s="339"/>
      <c r="AV967" s="340"/>
      <c r="AW967" s="340"/>
      <c r="AX967" s="340"/>
      <c r="AY967" s="340"/>
      <c r="AZ967" s="340"/>
    </row>
    <row r="968" spans="6:52" ht="15.75" customHeight="1">
      <c r="F968" s="338"/>
      <c r="G968" s="338"/>
      <c r="H968" s="9"/>
      <c r="J968" s="339"/>
      <c r="AV968" s="340"/>
      <c r="AW968" s="340"/>
      <c r="AX968" s="340"/>
      <c r="AY968" s="340"/>
      <c r="AZ968" s="340"/>
    </row>
    <row r="969" spans="6:52" ht="15.75" customHeight="1">
      <c r="F969" s="338"/>
      <c r="G969" s="338"/>
      <c r="H969" s="9"/>
      <c r="J969" s="339"/>
      <c r="AV969" s="340"/>
      <c r="AW969" s="340"/>
      <c r="AX969" s="340"/>
      <c r="AY969" s="340"/>
      <c r="AZ969" s="340"/>
    </row>
    <row r="970" spans="6:52" ht="15.75" customHeight="1">
      <c r="F970" s="338"/>
      <c r="G970" s="338"/>
      <c r="H970" s="9"/>
      <c r="J970" s="339"/>
      <c r="AV970" s="340"/>
      <c r="AW970" s="340"/>
      <c r="AX970" s="340"/>
      <c r="AY970" s="340"/>
      <c r="AZ970" s="340"/>
    </row>
    <row r="971" spans="6:52" ht="15.75" customHeight="1">
      <c r="F971" s="338"/>
      <c r="G971" s="338"/>
      <c r="H971" s="9"/>
      <c r="J971" s="339"/>
      <c r="AV971" s="340"/>
      <c r="AW971" s="340"/>
      <c r="AX971" s="340"/>
      <c r="AY971" s="340"/>
      <c r="AZ971" s="340"/>
    </row>
    <row r="972" spans="6:52" ht="15.75" customHeight="1">
      <c r="F972" s="338"/>
      <c r="G972" s="338"/>
      <c r="H972" s="9"/>
      <c r="J972" s="339"/>
      <c r="AV972" s="340"/>
      <c r="AW972" s="340"/>
      <c r="AX972" s="340"/>
      <c r="AY972" s="340"/>
      <c r="AZ972" s="340"/>
    </row>
    <row r="973" spans="6:52" ht="15.75" customHeight="1">
      <c r="F973" s="338"/>
      <c r="G973" s="338"/>
      <c r="H973" s="9"/>
      <c r="J973" s="339"/>
      <c r="AV973" s="340"/>
      <c r="AW973" s="340"/>
      <c r="AX973" s="340"/>
      <c r="AY973" s="340"/>
      <c r="AZ973" s="340"/>
    </row>
    <row r="974" spans="6:52" ht="15.75" customHeight="1">
      <c r="F974" s="338"/>
      <c r="G974" s="338"/>
      <c r="H974" s="9"/>
      <c r="J974" s="339"/>
      <c r="AV974" s="340"/>
      <c r="AW974" s="340"/>
      <c r="AX974" s="340"/>
      <c r="AY974" s="340"/>
      <c r="AZ974" s="340"/>
    </row>
    <row r="975" spans="6:52" ht="15.75" customHeight="1">
      <c r="F975" s="338"/>
      <c r="G975" s="338"/>
      <c r="H975" s="9"/>
      <c r="J975" s="339"/>
      <c r="AV975" s="340"/>
      <c r="AW975" s="340"/>
      <c r="AX975" s="340"/>
      <c r="AY975" s="340"/>
      <c r="AZ975" s="340"/>
    </row>
    <row r="976" spans="6:52" ht="15.75" customHeight="1">
      <c r="F976" s="338"/>
      <c r="G976" s="338"/>
      <c r="H976" s="9"/>
      <c r="J976" s="339"/>
      <c r="AV976" s="340"/>
      <c r="AW976" s="340"/>
      <c r="AX976" s="340"/>
      <c r="AY976" s="340"/>
      <c r="AZ976" s="340"/>
    </row>
    <row r="977" spans="6:52" ht="15.75" customHeight="1">
      <c r="F977" s="338"/>
      <c r="G977" s="338"/>
      <c r="H977" s="9"/>
      <c r="J977" s="339"/>
      <c r="AV977" s="340"/>
      <c r="AW977" s="340"/>
      <c r="AX977" s="340"/>
      <c r="AY977" s="340"/>
      <c r="AZ977" s="340"/>
    </row>
    <row r="978" spans="6:52" ht="15.75" customHeight="1">
      <c r="F978" s="338"/>
      <c r="G978" s="338"/>
      <c r="H978" s="9"/>
      <c r="J978" s="339"/>
      <c r="AV978" s="340"/>
      <c r="AW978" s="340"/>
      <c r="AX978" s="340"/>
      <c r="AY978" s="340"/>
      <c r="AZ978" s="340"/>
    </row>
    <row r="979" spans="6:52" ht="15.75" customHeight="1">
      <c r="F979" s="338"/>
      <c r="G979" s="338"/>
      <c r="H979" s="9"/>
      <c r="J979" s="339"/>
      <c r="AV979" s="340"/>
      <c r="AW979" s="340"/>
      <c r="AX979" s="340"/>
      <c r="AY979" s="340"/>
      <c r="AZ979" s="340"/>
    </row>
    <row r="980" spans="6:52" ht="15.75" customHeight="1">
      <c r="F980" s="338"/>
      <c r="G980" s="338"/>
      <c r="H980" s="9"/>
      <c r="J980" s="339"/>
      <c r="AV980" s="340"/>
      <c r="AW980" s="340"/>
      <c r="AX980" s="340"/>
      <c r="AY980" s="340"/>
      <c r="AZ980" s="340"/>
    </row>
    <row r="981" spans="6:52" ht="15.75" customHeight="1">
      <c r="F981" s="338"/>
      <c r="G981" s="338"/>
      <c r="H981" s="9"/>
      <c r="J981" s="339"/>
      <c r="AV981" s="340"/>
      <c r="AW981" s="340"/>
      <c r="AX981" s="340"/>
      <c r="AY981" s="340"/>
      <c r="AZ981" s="340"/>
    </row>
    <row r="982" spans="6:52" ht="15.75" customHeight="1">
      <c r="F982" s="338"/>
      <c r="G982" s="338"/>
      <c r="H982" s="9"/>
      <c r="J982" s="339"/>
      <c r="AV982" s="340"/>
      <c r="AW982" s="340"/>
      <c r="AX982" s="340"/>
      <c r="AY982" s="340"/>
      <c r="AZ982" s="340"/>
    </row>
    <row r="983" spans="6:52" ht="15.75" customHeight="1">
      <c r="F983" s="338"/>
      <c r="G983" s="338"/>
      <c r="H983" s="9"/>
      <c r="J983" s="339"/>
      <c r="AV983" s="340"/>
      <c r="AW983" s="340"/>
      <c r="AX983" s="340"/>
      <c r="AY983" s="340"/>
      <c r="AZ983" s="340"/>
    </row>
    <row r="984" spans="6:52" ht="15.75" customHeight="1">
      <c r="F984" s="338"/>
      <c r="G984" s="338"/>
      <c r="H984" s="9"/>
      <c r="J984" s="339"/>
      <c r="AV984" s="340"/>
      <c r="AW984" s="340"/>
      <c r="AX984" s="340"/>
      <c r="AY984" s="340"/>
      <c r="AZ984" s="340"/>
    </row>
    <row r="985" spans="6:52" ht="15.75" customHeight="1">
      <c r="F985" s="338"/>
      <c r="G985" s="338"/>
      <c r="H985" s="9"/>
      <c r="J985" s="339"/>
      <c r="AV985" s="340"/>
      <c r="AW985" s="340"/>
      <c r="AX985" s="340"/>
      <c r="AY985" s="340"/>
      <c r="AZ985" s="340"/>
    </row>
    <row r="986" spans="6:52" ht="15.75" customHeight="1">
      <c r="F986" s="338"/>
      <c r="G986" s="338"/>
      <c r="H986" s="9"/>
      <c r="J986" s="339"/>
      <c r="AV986" s="340"/>
      <c r="AW986" s="340"/>
      <c r="AX986" s="340"/>
      <c r="AY986" s="340"/>
      <c r="AZ986" s="340"/>
    </row>
    <row r="987" spans="6:52" ht="15.75" customHeight="1">
      <c r="F987" s="338"/>
      <c r="G987" s="338"/>
      <c r="H987" s="9"/>
      <c r="J987" s="339"/>
      <c r="AV987" s="340"/>
      <c r="AW987" s="340"/>
      <c r="AX987" s="340"/>
      <c r="AY987" s="340"/>
      <c r="AZ987" s="340"/>
    </row>
    <row r="988" spans="6:52" ht="15.75" customHeight="1">
      <c r="F988" s="338"/>
      <c r="G988" s="338"/>
      <c r="H988" s="9"/>
      <c r="J988" s="339"/>
      <c r="AV988" s="340"/>
      <c r="AW988" s="340"/>
      <c r="AX988" s="340"/>
      <c r="AY988" s="340"/>
      <c r="AZ988" s="340"/>
    </row>
    <row r="989" spans="6:52" ht="15.75" customHeight="1">
      <c r="F989" s="338"/>
      <c r="G989" s="338"/>
      <c r="H989" s="9"/>
      <c r="J989" s="339"/>
      <c r="AV989" s="340"/>
      <c r="AW989" s="340"/>
      <c r="AX989" s="340"/>
      <c r="AY989" s="340"/>
      <c r="AZ989" s="340"/>
    </row>
    <row r="990" spans="6:52" ht="15.75" customHeight="1">
      <c r="F990" s="338"/>
      <c r="G990" s="338"/>
      <c r="H990" s="9"/>
      <c r="J990" s="339"/>
      <c r="AV990" s="340"/>
      <c r="AW990" s="340"/>
      <c r="AX990" s="340"/>
      <c r="AY990" s="340"/>
      <c r="AZ990" s="340"/>
    </row>
    <row r="991" spans="6:52" ht="15.75" customHeight="1">
      <c r="F991" s="338"/>
      <c r="G991" s="338"/>
      <c r="H991" s="9"/>
      <c r="J991" s="339"/>
      <c r="AV991" s="340"/>
      <c r="AW991" s="340"/>
      <c r="AX991" s="340"/>
      <c r="AY991" s="340"/>
      <c r="AZ991" s="340"/>
    </row>
    <row r="992" spans="6:52" ht="15.75" customHeight="1">
      <c r="F992" s="338"/>
      <c r="G992" s="338"/>
      <c r="H992" s="9"/>
      <c r="J992" s="339"/>
      <c r="AV992" s="340"/>
      <c r="AW992" s="340"/>
      <c r="AX992" s="340"/>
      <c r="AY992" s="340"/>
      <c r="AZ992" s="340"/>
    </row>
    <row r="993" spans="6:52" ht="15.75" customHeight="1">
      <c r="F993" s="338"/>
      <c r="G993" s="338"/>
      <c r="H993" s="9"/>
      <c r="J993" s="339"/>
      <c r="AV993" s="340"/>
      <c r="AW993" s="340"/>
      <c r="AX993" s="340"/>
      <c r="AY993" s="340"/>
      <c r="AZ993" s="340"/>
    </row>
    <row r="994" spans="6:52" ht="15.75" customHeight="1">
      <c r="F994" s="338"/>
      <c r="G994" s="338"/>
      <c r="H994" s="9"/>
      <c r="J994" s="339"/>
      <c r="AV994" s="340"/>
      <c r="AW994" s="340"/>
      <c r="AX994" s="340"/>
      <c r="AY994" s="340"/>
      <c r="AZ994" s="340"/>
    </row>
    <row r="995" spans="6:52" ht="15.75" customHeight="1">
      <c r="F995" s="338"/>
      <c r="G995" s="338"/>
      <c r="H995" s="9"/>
      <c r="J995" s="339"/>
      <c r="AV995" s="340"/>
      <c r="AW995" s="340"/>
      <c r="AX995" s="340"/>
      <c r="AY995" s="340"/>
      <c r="AZ995" s="340"/>
    </row>
    <row r="996" spans="6:52" ht="15.75" customHeight="1">
      <c r="F996" s="338"/>
      <c r="G996" s="338"/>
      <c r="H996" s="9"/>
      <c r="J996" s="339"/>
      <c r="AV996" s="340"/>
      <c r="AW996" s="340"/>
      <c r="AX996" s="340"/>
      <c r="AY996" s="340"/>
      <c r="AZ996" s="340"/>
    </row>
    <row r="997" spans="6:52" ht="15.75" customHeight="1">
      <c r="F997" s="338"/>
      <c r="G997" s="338"/>
      <c r="H997" s="9"/>
      <c r="J997" s="339"/>
      <c r="AV997" s="340"/>
      <c r="AW997" s="340"/>
      <c r="AX997" s="340"/>
      <c r="AY997" s="340"/>
      <c r="AZ997" s="340"/>
    </row>
    <row r="998" spans="6:52" ht="15.75" customHeight="1">
      <c r="F998" s="338"/>
      <c r="G998" s="338"/>
      <c r="H998" s="9"/>
      <c r="J998" s="339"/>
      <c r="AV998" s="340"/>
      <c r="AW998" s="340"/>
      <c r="AX998" s="340"/>
      <c r="AY998" s="340"/>
      <c r="AZ998" s="340"/>
    </row>
    <row r="999" spans="6:52" ht="15.75" customHeight="1">
      <c r="F999" s="338"/>
      <c r="G999" s="338"/>
      <c r="H999" s="9"/>
      <c r="J999" s="339"/>
      <c r="AV999" s="340"/>
      <c r="AW999" s="340"/>
      <c r="AX999" s="340"/>
      <c r="AY999" s="340"/>
      <c r="AZ999" s="340"/>
    </row>
    <row r="1000" spans="6:52" ht="15.75" customHeight="1">
      <c r="F1000" s="338"/>
      <c r="G1000" s="338"/>
      <c r="H1000" s="9"/>
      <c r="J1000" s="339"/>
      <c r="AV1000" s="340"/>
      <c r="AW1000" s="340"/>
      <c r="AX1000" s="340"/>
      <c r="AY1000" s="340"/>
      <c r="AZ1000" s="340"/>
    </row>
    <row r="1001" spans="6:52" ht="15.75" customHeight="1">
      <c r="F1001" s="338"/>
      <c r="G1001" s="338"/>
      <c r="H1001" s="9"/>
      <c r="J1001" s="339"/>
      <c r="AV1001" s="340"/>
      <c r="AW1001" s="340"/>
      <c r="AX1001" s="340"/>
      <c r="AY1001" s="340"/>
      <c r="AZ1001" s="340"/>
    </row>
    <row r="1002" spans="6:52" ht="15.75" customHeight="1">
      <c r="F1002" s="338"/>
      <c r="G1002" s="338"/>
      <c r="H1002" s="9"/>
      <c r="J1002" s="339"/>
      <c r="AV1002" s="340"/>
      <c r="AW1002" s="340"/>
      <c r="AX1002" s="340"/>
      <c r="AY1002" s="340"/>
      <c r="AZ1002" s="340"/>
    </row>
    <row r="1003" spans="6:52" ht="15.75" customHeight="1">
      <c r="F1003" s="338"/>
      <c r="G1003" s="338"/>
      <c r="H1003" s="9"/>
      <c r="J1003" s="339"/>
      <c r="AV1003" s="340"/>
      <c r="AW1003" s="340"/>
      <c r="AX1003" s="340"/>
      <c r="AY1003" s="340"/>
      <c r="AZ1003" s="340"/>
    </row>
    <row r="1004" spans="6:52" ht="15.75" customHeight="1">
      <c r="F1004" s="338"/>
      <c r="G1004" s="338"/>
      <c r="H1004" s="9"/>
      <c r="J1004" s="339"/>
      <c r="AV1004" s="340"/>
      <c r="AW1004" s="340"/>
      <c r="AX1004" s="340"/>
      <c r="AY1004" s="340"/>
      <c r="AZ1004" s="340"/>
    </row>
    <row r="1005" spans="6:52" ht="15.75" customHeight="1">
      <c r="F1005" s="338"/>
      <c r="G1005" s="338"/>
      <c r="H1005" s="9"/>
      <c r="J1005" s="339"/>
      <c r="AV1005" s="340"/>
      <c r="AW1005" s="340"/>
      <c r="AX1005" s="340"/>
      <c r="AY1005" s="340"/>
      <c r="AZ1005" s="340"/>
    </row>
    <row r="1006" spans="6:52" ht="15.75" customHeight="1">
      <c r="F1006" s="338"/>
      <c r="G1006" s="338"/>
      <c r="H1006" s="9"/>
      <c r="J1006" s="339"/>
      <c r="AV1006" s="340"/>
      <c r="AW1006" s="340"/>
      <c r="AX1006" s="340"/>
      <c r="AY1006" s="340"/>
      <c r="AZ1006" s="340"/>
    </row>
    <row r="1007" spans="6:52" ht="15.75" customHeight="1">
      <c r="F1007" s="338"/>
      <c r="G1007" s="338"/>
      <c r="H1007" s="9"/>
      <c r="J1007" s="339"/>
      <c r="AV1007" s="340"/>
      <c r="AW1007" s="340"/>
      <c r="AX1007" s="340"/>
      <c r="AY1007" s="340"/>
      <c r="AZ1007" s="340"/>
    </row>
    <row r="1008" spans="6:52" ht="15.75" customHeight="1">
      <c r="F1008" s="338"/>
      <c r="G1008" s="338"/>
      <c r="H1008" s="9"/>
      <c r="J1008" s="339"/>
      <c r="AV1008" s="340"/>
      <c r="AW1008" s="340"/>
      <c r="AX1008" s="340"/>
      <c r="AY1008" s="340"/>
      <c r="AZ1008" s="340"/>
    </row>
    <row r="1009" spans="6:52" ht="15.75" customHeight="1">
      <c r="F1009" s="338"/>
      <c r="G1009" s="338"/>
      <c r="H1009" s="9"/>
      <c r="J1009" s="339"/>
      <c r="AV1009" s="340"/>
      <c r="AW1009" s="340"/>
      <c r="AX1009" s="340"/>
      <c r="AY1009" s="340"/>
      <c r="AZ1009" s="340"/>
    </row>
    <row r="1010" spans="6:52" ht="15.75" customHeight="1">
      <c r="F1010" s="338"/>
      <c r="G1010" s="338"/>
      <c r="H1010" s="9"/>
      <c r="J1010" s="339"/>
      <c r="AV1010" s="340"/>
      <c r="AW1010" s="340"/>
      <c r="AX1010" s="340"/>
      <c r="AY1010" s="340"/>
      <c r="AZ1010" s="340"/>
    </row>
    <row r="1011" spans="6:52" ht="15.75" customHeight="1">
      <c r="F1011" s="338"/>
      <c r="G1011" s="338"/>
      <c r="H1011" s="9"/>
      <c r="J1011" s="339"/>
      <c r="AV1011" s="340"/>
      <c r="AW1011" s="340"/>
      <c r="AX1011" s="340"/>
      <c r="AY1011" s="340"/>
      <c r="AZ1011" s="340"/>
    </row>
    <row r="1012" spans="6:52" ht="15.75" customHeight="1">
      <c r="F1012" s="338"/>
      <c r="G1012" s="338"/>
      <c r="H1012" s="9"/>
      <c r="J1012" s="339"/>
      <c r="AV1012" s="340"/>
      <c r="AW1012" s="340"/>
      <c r="AX1012" s="340"/>
      <c r="AY1012" s="340"/>
      <c r="AZ1012" s="340"/>
    </row>
    <row r="1013" spans="6:52" ht="15.75" customHeight="1">
      <c r="F1013" s="338"/>
      <c r="G1013" s="338"/>
      <c r="H1013" s="9"/>
      <c r="J1013" s="339"/>
      <c r="AV1013" s="340"/>
      <c r="AW1013" s="340"/>
      <c r="AX1013" s="340"/>
      <c r="AY1013" s="340"/>
      <c r="AZ1013" s="340"/>
    </row>
    <row r="1014" spans="6:52" ht="15.75" customHeight="1">
      <c r="F1014" s="338"/>
      <c r="G1014" s="338"/>
      <c r="H1014" s="9"/>
      <c r="J1014" s="339"/>
      <c r="AV1014" s="340"/>
      <c r="AW1014" s="340"/>
      <c r="AX1014" s="340"/>
      <c r="AY1014" s="340"/>
      <c r="AZ1014" s="340"/>
    </row>
    <row r="1015" spans="6:52" ht="15.75" customHeight="1">
      <c r="F1015" s="338"/>
      <c r="G1015" s="338"/>
      <c r="H1015" s="9"/>
      <c r="J1015" s="339"/>
      <c r="AV1015" s="340"/>
      <c r="AW1015" s="340"/>
      <c r="AX1015" s="340"/>
      <c r="AY1015" s="340"/>
      <c r="AZ1015" s="340"/>
    </row>
    <row r="1016" spans="6:52" ht="15.75" customHeight="1">
      <c r="F1016" s="338"/>
      <c r="G1016" s="338"/>
      <c r="H1016" s="9"/>
      <c r="J1016" s="339"/>
      <c r="AV1016" s="340"/>
      <c r="AW1016" s="340"/>
      <c r="AX1016" s="340"/>
      <c r="AY1016" s="340"/>
      <c r="AZ1016" s="340"/>
    </row>
    <row r="1017" spans="6:52" ht="15.75" customHeight="1">
      <c r="F1017" s="338"/>
      <c r="G1017" s="338"/>
      <c r="H1017" s="9"/>
      <c r="J1017" s="339"/>
      <c r="AV1017" s="340"/>
      <c r="AW1017" s="340"/>
      <c r="AX1017" s="340"/>
      <c r="AY1017" s="340"/>
      <c r="AZ1017" s="340"/>
    </row>
    <row r="1018" spans="6:52" ht="15.75" customHeight="1">
      <c r="F1018" s="338"/>
      <c r="G1018" s="338"/>
      <c r="H1018" s="9"/>
      <c r="J1018" s="339"/>
      <c r="AV1018" s="340"/>
      <c r="AW1018" s="340"/>
      <c r="AX1018" s="340"/>
      <c r="AY1018" s="340"/>
      <c r="AZ1018" s="340"/>
    </row>
    <row r="1019" spans="6:52" ht="15.75" customHeight="1">
      <c r="F1019" s="338"/>
      <c r="G1019" s="338"/>
      <c r="H1019" s="9"/>
      <c r="J1019" s="339"/>
      <c r="AV1019" s="340"/>
      <c r="AW1019" s="340"/>
      <c r="AX1019" s="340"/>
      <c r="AY1019" s="340"/>
      <c r="AZ1019" s="340"/>
    </row>
    <row r="1020" spans="6:52" ht="15.75" customHeight="1">
      <c r="F1020" s="338"/>
      <c r="G1020" s="338"/>
      <c r="H1020" s="9"/>
      <c r="J1020" s="339"/>
      <c r="AV1020" s="340"/>
      <c r="AW1020" s="340"/>
      <c r="AX1020" s="340"/>
      <c r="AY1020" s="340"/>
      <c r="AZ1020" s="340"/>
    </row>
    <row r="1021" spans="6:52" ht="15.75" customHeight="1">
      <c r="F1021" s="338"/>
      <c r="G1021" s="338"/>
      <c r="H1021" s="9"/>
      <c r="J1021" s="339"/>
      <c r="AV1021" s="340"/>
      <c r="AW1021" s="340"/>
      <c r="AX1021" s="340"/>
      <c r="AY1021" s="340"/>
      <c r="AZ1021" s="340"/>
    </row>
    <row r="1022" spans="6:52" ht="15.75" customHeight="1">
      <c r="F1022" s="338"/>
      <c r="G1022" s="338"/>
      <c r="H1022" s="9"/>
      <c r="J1022" s="339"/>
      <c r="AV1022" s="340"/>
      <c r="AW1022" s="340"/>
      <c r="AX1022" s="340"/>
      <c r="AY1022" s="340"/>
      <c r="AZ1022" s="340"/>
    </row>
    <row r="1023" spans="6:52" ht="15.75" customHeight="1">
      <c r="F1023" s="338"/>
      <c r="G1023" s="338"/>
      <c r="H1023" s="9"/>
      <c r="J1023" s="339"/>
      <c r="AV1023" s="340"/>
      <c r="AW1023" s="340"/>
      <c r="AX1023" s="340"/>
      <c r="AY1023" s="340"/>
      <c r="AZ1023" s="340"/>
    </row>
    <row r="1024" spans="6:52" ht="15.75" customHeight="1">
      <c r="F1024" s="338"/>
      <c r="G1024" s="338"/>
      <c r="H1024" s="9"/>
      <c r="J1024" s="339"/>
      <c r="AV1024" s="340"/>
      <c r="AW1024" s="340"/>
      <c r="AX1024" s="340"/>
      <c r="AY1024" s="340"/>
      <c r="AZ1024" s="340"/>
    </row>
    <row r="1025" spans="6:52" ht="15.75" customHeight="1">
      <c r="F1025" s="338"/>
      <c r="G1025" s="338"/>
      <c r="H1025" s="9"/>
      <c r="J1025" s="339"/>
      <c r="AV1025" s="340"/>
      <c r="AW1025" s="340"/>
      <c r="AX1025" s="340"/>
      <c r="AY1025" s="340"/>
      <c r="AZ1025" s="340"/>
    </row>
    <row r="1026" spans="6:52" ht="15.75" customHeight="1">
      <c r="F1026" s="338"/>
      <c r="G1026" s="338"/>
      <c r="H1026" s="9"/>
      <c r="J1026" s="339"/>
      <c r="AV1026" s="340"/>
      <c r="AW1026" s="340"/>
      <c r="AX1026" s="340"/>
      <c r="AY1026" s="340"/>
      <c r="AZ1026" s="340"/>
    </row>
    <row r="1027" spans="6:52" ht="15.75" customHeight="1">
      <c r="F1027" s="338"/>
      <c r="G1027" s="338"/>
      <c r="H1027" s="9"/>
      <c r="J1027" s="339"/>
      <c r="AV1027" s="340"/>
      <c r="AW1027" s="340"/>
      <c r="AX1027" s="340"/>
      <c r="AY1027" s="340"/>
      <c r="AZ1027" s="340"/>
    </row>
    <row r="1028" spans="6:52" ht="15.75" customHeight="1">
      <c r="F1028" s="338"/>
      <c r="G1028" s="338"/>
      <c r="H1028" s="9"/>
      <c r="J1028" s="339"/>
      <c r="AV1028" s="340"/>
      <c r="AW1028" s="340"/>
      <c r="AX1028" s="340"/>
      <c r="AY1028" s="340"/>
      <c r="AZ1028" s="340"/>
    </row>
  </sheetData>
  <autoFilter ref="A5:BA98">
    <filterColumn colId="12">
      <filters blank="1">
        <filter val="Observer"/>
        <filter val="Only 16 dinner"/>
        <filter val="Only 16 lunch"/>
        <filter val="Only airport pick up"/>
        <filter val="Yes"/>
      </filters>
    </filterColumn>
    <filterColumn colId="15">
      <filters>
        <filter val="DTL"/>
        <filter val="No, but join at 52 Rai"/>
        <filter val="VIP House"/>
      </filters>
    </filterColumn>
  </autoFilter>
  <dataValidations count="1">
    <dataValidation type="list" allowBlank="1" showErrorMessage="1" sqref="K6:L97 K98:K129">
      <formula1>$K$2:$K$3</formula1>
    </dataValidation>
  </dataValidations>
  <hyperlinks>
    <hyperlink ref="J6" r:id="rId1"/>
    <hyperlink ref="J10" r:id="rId2"/>
    <hyperlink ref="J11" r:id="rId3"/>
    <hyperlink ref="J13" r:id="rId4"/>
    <hyperlink ref="J17" r:id="rId5"/>
    <hyperlink ref="J18" r:id="rId6"/>
    <hyperlink ref="J24" r:id="rId7"/>
    <hyperlink ref="J25" r:id="rId8"/>
    <hyperlink ref="J26" r:id="rId9"/>
    <hyperlink ref="J27" r:id="rId10"/>
    <hyperlink ref="J30" r:id="rId11"/>
    <hyperlink ref="J31" r:id="rId12"/>
    <hyperlink ref="J32" r:id="rId13"/>
    <hyperlink ref="J33" r:id="rId14"/>
    <hyperlink ref="J34" r:id="rId15"/>
    <hyperlink ref="J35" r:id="rId16"/>
    <hyperlink ref="J40" r:id="rId17"/>
    <hyperlink ref="J41" r:id="rId18"/>
    <hyperlink ref="J42" r:id="rId19"/>
    <hyperlink ref="J43" r:id="rId20"/>
    <hyperlink ref="J44" r:id="rId21"/>
    <hyperlink ref="J54" r:id="rId22"/>
    <hyperlink ref="J55" r:id="rId23"/>
    <hyperlink ref="J56" r:id="rId24"/>
    <hyperlink ref="J64" r:id="rId25"/>
    <hyperlink ref="J66" r:id="rId26"/>
    <hyperlink ref="J81" r:id="rId27"/>
    <hyperlink ref="J83" r:id="rId28"/>
  </hyperlinks>
  <pageMargins left="0.25" right="0.25" top="0.75" bottom="0.5"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Invitees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DT-KLC026-NB</dc:creator>
  <cp:lastModifiedBy>DT-KLC026-NB</cp:lastModifiedBy>
  <dcterms:created xsi:type="dcterms:W3CDTF">2019-12-10T04:39:10Z</dcterms:created>
  <dcterms:modified xsi:type="dcterms:W3CDTF">2019-12-10T04:39:10Z</dcterms:modified>
</cp:coreProperties>
</file>