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T-KLC026-NB\Desktop\EGM\"/>
    </mc:Choice>
  </mc:AlternateContent>
  <bookViews>
    <workbookView xWindow="-105" yWindow="-105" windowWidth="19305" windowHeight="7860" tabRatio="846" firstSheet="1" activeTab="8"/>
  </bookViews>
  <sheets>
    <sheet name="ศทบ1" sheetId="6" r:id="rId1"/>
    <sheet name="รายชื่อคณะ" sheetId="12" r:id="rId2"/>
    <sheet name="MFLF VIP" sheetId="21" r:id="rId3"/>
    <sheet name="ตารางห้องพัก" sheetId="24" r:id="rId4"/>
    <sheet name="โปรแกรม" sheetId="14" r:id="rId5"/>
    <sheet name=" Action Plan DT14-15 Dec." sheetId="3" r:id="rId6"/>
    <sheet name="Action Plan MFL 16 Dec. " sheetId="16" r:id="rId7"/>
    <sheet name="ผังกาดหมั้วไร่มฟล." sheetId="17" r:id="rId8"/>
    <sheet name="ตารางการใช้รถ" sheetId="22" r:id="rId9"/>
    <sheet name="รายการอาหาร" sheetId="20" r:id="rId10"/>
    <sheet name="รายชื่อวิทยากรชาวบ้าน" sheetId="15" r:id="rId11"/>
    <sheet name="รายชื่อวิทยากรห้วยส้าน" sheetId="23" r:id="rId12"/>
  </sheets>
  <externalReferences>
    <externalReference r:id="rId13"/>
  </externalReferences>
  <definedNames>
    <definedName name="_xlnm.Print_Area" localSheetId="5">' Action Plan DT14-15 Dec.'!$A$1:$H$206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21" l="1"/>
  <c r="A7" i="21" s="1"/>
  <c r="A8" i="21" s="1"/>
  <c r="A9" i="21" s="1"/>
  <c r="A10" i="21" s="1"/>
  <c r="C145" i="12" l="1"/>
  <c r="E107" i="12"/>
  <c r="E121" i="12" s="1"/>
  <c r="D107" i="12"/>
  <c r="D121" i="12" s="1"/>
  <c r="B107" i="12"/>
  <c r="E106" i="12"/>
  <c r="E120" i="12" s="1"/>
  <c r="D106" i="12"/>
  <c r="D120" i="12" s="1"/>
  <c r="B106" i="12"/>
  <c r="E105" i="12"/>
  <c r="D105" i="12"/>
  <c r="E104" i="12"/>
  <c r="E119" i="12" s="1"/>
  <c r="D104" i="12"/>
  <c r="D119" i="12" s="1"/>
  <c r="E103" i="12"/>
  <c r="D103" i="12"/>
  <c r="D118" i="12" s="1"/>
  <c r="B103" i="12"/>
  <c r="E102" i="12"/>
  <c r="D102" i="12"/>
  <c r="C102" i="12"/>
  <c r="F102" i="12" s="1"/>
  <c r="D93" i="12"/>
  <c r="D92" i="12"/>
  <c r="D89" i="12"/>
  <c r="D88" i="12"/>
  <c r="D87" i="12"/>
  <c r="D86" i="12"/>
  <c r="D85" i="12"/>
  <c r="D81" i="12"/>
  <c r="D80" i="12"/>
  <c r="D79" i="12"/>
  <c r="W66" i="12"/>
  <c r="W64" i="12"/>
  <c r="W63" i="12"/>
  <c r="W62" i="12"/>
  <c r="W61" i="12"/>
  <c r="W60" i="12"/>
  <c r="W59" i="12"/>
  <c r="W58" i="12"/>
  <c r="W57" i="12"/>
  <c r="W56" i="12"/>
  <c r="W55" i="12"/>
  <c r="W54" i="12"/>
  <c r="W53" i="12"/>
  <c r="W52" i="12"/>
  <c r="W51" i="12"/>
  <c r="W50" i="12"/>
  <c r="W49" i="12"/>
  <c r="W48" i="12"/>
  <c r="W47" i="12"/>
  <c r="W45" i="12"/>
  <c r="W44" i="12"/>
  <c r="W43" i="12"/>
  <c r="W42" i="12"/>
  <c r="W41" i="12"/>
  <c r="W40" i="12"/>
  <c r="W39" i="12"/>
  <c r="W38" i="12"/>
  <c r="W37" i="12"/>
  <c r="W36" i="12"/>
  <c r="W35" i="12"/>
  <c r="W34" i="12"/>
  <c r="W33" i="12"/>
  <c r="W32" i="12"/>
  <c r="W31" i="12"/>
  <c r="W30" i="12"/>
  <c r="W29" i="12"/>
  <c r="W28" i="12"/>
  <c r="W27" i="12"/>
  <c r="W26" i="12"/>
  <c r="W25" i="12"/>
  <c r="W24" i="12"/>
  <c r="W23" i="12"/>
  <c r="W22" i="12"/>
  <c r="W21" i="12"/>
  <c r="W20" i="12"/>
  <c r="W19" i="12"/>
  <c r="W17" i="12"/>
  <c r="W16" i="12"/>
  <c r="W15" i="12"/>
  <c r="W14" i="12"/>
  <c r="W13" i="12"/>
  <c r="W12" i="12"/>
  <c r="W10" i="12"/>
  <c r="W9" i="12"/>
  <c r="W8" i="12"/>
  <c r="W2" i="12" s="1"/>
  <c r="W7" i="12"/>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O5" i="12"/>
  <c r="S3" i="12"/>
  <c r="R3" i="12"/>
  <c r="Q3" i="12"/>
  <c r="P3" i="12"/>
  <c r="D135" i="12" s="1"/>
  <c r="M3" i="12"/>
  <c r="AU2" i="12"/>
  <c r="AT2" i="12"/>
  <c r="AR2" i="12"/>
  <c r="AQ2" i="12"/>
  <c r="AO2" i="12"/>
  <c r="D95" i="12" s="1"/>
  <c r="V2" i="12"/>
  <c r="E75" i="12" s="1"/>
  <c r="C81" i="12" s="1"/>
  <c r="U2" i="12"/>
  <c r="E74" i="12" s="1"/>
  <c r="C80" i="12" s="1"/>
  <c r="T2" i="12"/>
  <c r="E73" i="12" s="1"/>
  <c r="C79" i="12" s="1"/>
  <c r="S2" i="12"/>
  <c r="S4" i="12" s="1"/>
  <c r="R2" i="12"/>
  <c r="Q2" i="12"/>
  <c r="Q4" i="12" s="1"/>
  <c r="P2" i="12"/>
  <c r="D134" i="12" s="1"/>
  <c r="M2" i="12"/>
  <c r="M4" i="12" s="1"/>
  <c r="F99" i="12" s="1"/>
  <c r="AU1" i="12"/>
  <c r="C107" i="12" s="1"/>
  <c r="AT1" i="12"/>
  <c r="C106" i="12" s="1"/>
  <c r="AS1" i="12"/>
  <c r="C105" i="12" s="1"/>
  <c r="F105" i="12" s="1"/>
  <c r="AR1" i="12"/>
  <c r="C104" i="12" s="1"/>
  <c r="AQ1" i="12"/>
  <c r="C103" i="12" s="1"/>
  <c r="AO1" i="12"/>
  <c r="D96" i="12" s="1"/>
  <c r="S1" i="12"/>
  <c r="D90" i="12" l="1"/>
  <c r="F104" i="12"/>
  <c r="C123" i="12"/>
  <c r="C111" i="12"/>
  <c r="C112" i="12" s="1"/>
  <c r="W4" i="12"/>
  <c r="C120" i="12"/>
  <c r="E130" i="12" s="1"/>
  <c r="C114" i="12"/>
  <c r="F106" i="12"/>
  <c r="C124" i="12"/>
  <c r="C113" i="12"/>
  <c r="C118" i="12"/>
  <c r="C110" i="12"/>
  <c r="F103" i="12"/>
  <c r="C121" i="12"/>
  <c r="C115" i="12"/>
  <c r="F107" i="12"/>
  <c r="P4" i="12"/>
  <c r="D115" i="12"/>
  <c r="W3" i="12"/>
  <c r="B104" i="12"/>
  <c r="C119" i="12" s="1"/>
  <c r="E129" i="12" s="1"/>
  <c r="D110" i="12"/>
  <c r="E110" i="12" s="1"/>
</calcChain>
</file>

<file path=xl/comments1.xml><?xml version="1.0" encoding="utf-8"?>
<comments xmlns="http://schemas.openxmlformats.org/spreadsheetml/2006/main">
  <authors>
    <author>Natworarat</author>
  </authors>
  <commentList>
    <comment ref="G6" authorId="0" shapeId="0">
      <text>
        <r>
          <rPr>
            <b/>
            <sz val="9"/>
            <color indexed="81"/>
            <rFont val="Tahoma"/>
            <family val="2"/>
          </rPr>
          <t>Natworarat:</t>
        </r>
        <r>
          <rPr>
            <sz val="9"/>
            <color indexed="81"/>
            <rFont val="Tahoma"/>
            <family val="2"/>
          </rPr>
          <t xml:space="preserve">
ไม่แน่ใจว่าลุงแดงจะส่งทีมลงมาไหมนะ 55</t>
        </r>
      </text>
    </comment>
  </commentList>
</comments>
</file>

<file path=xl/sharedStrings.xml><?xml version="1.0" encoding="utf-8"?>
<sst xmlns="http://schemas.openxmlformats.org/spreadsheetml/2006/main" count="3807" uniqueCount="1523">
  <si>
    <t>ผู้รับผิดชอบ</t>
  </si>
  <si>
    <t>เตรียมการ</t>
  </si>
  <si>
    <t>หมายเหตุ</t>
  </si>
  <si>
    <t xml:space="preserve">หมายเหตุ :โปรแกรมอาจมีการเปลี่ยนแปลงได้ตามความเหมาะสม </t>
  </si>
  <si>
    <t>กำหนดการ</t>
  </si>
  <si>
    <t>โรงงานทอผ้า</t>
  </si>
  <si>
    <t>โรงงานคั่วกาแฟ</t>
  </si>
  <si>
    <t>17.30 น.</t>
  </si>
  <si>
    <t xml:space="preserve">รับประทานอาหารว่าง </t>
  </si>
  <si>
    <t>วันที่/เวลา</t>
  </si>
  <si>
    <t>วัน / เวลา</t>
  </si>
  <si>
    <t>สถานที่</t>
  </si>
  <si>
    <t>รายการ</t>
  </si>
  <si>
    <t>สิ่งที่ต้องเตรียมการ</t>
  </si>
  <si>
    <t>หน่วยงานรับผิดชอบ</t>
  </si>
  <si>
    <t>จำนวน</t>
  </si>
  <si>
    <t>เตรียมสถานที่</t>
  </si>
  <si>
    <t xml:space="preserve"> - สถานที่ทั่วไปทั้งหมด</t>
  </si>
  <si>
    <t xml:space="preserve"> - เตรียมจัดสถานที่ (ต้นไม้, ดอกไม้ ฯลฯ) ดูแลกิ่งไม้แห้ง ใบไม้แห้งฯ</t>
  </si>
  <si>
    <t>ฝ่ายเกษตร</t>
  </si>
  <si>
    <t xml:space="preserve"> - ทำความสะอาดบริเวณสวนไร่แม่ฟ้าหลวง</t>
  </si>
  <si>
    <t>ไร่แม่ฟ้าหลวง</t>
  </si>
  <si>
    <t xml:space="preserve"> - จัดเตรียมระบบไฟฟ้า</t>
  </si>
  <si>
    <t>ฝ่ายงานช่าง</t>
  </si>
  <si>
    <t>อรรถพล</t>
  </si>
  <si>
    <t>1-2 ตัว</t>
  </si>
  <si>
    <t>4 คน</t>
  </si>
  <si>
    <t>CSE</t>
  </si>
  <si>
    <t>ตามรายการ</t>
  </si>
  <si>
    <t>ยานยนต์</t>
  </si>
  <si>
    <t>Welcome Drink ณ อุทยานศิลปะวัฒนธรรมแม่ฟ้าหลวง</t>
  </si>
  <si>
    <t xml:space="preserve">   (บรรยายกลุ่มละ  15 นาที เวียนกลุ่มอีก 5 นาที  รวมเป็น 20 นาที)</t>
  </si>
  <si>
    <t>คุณพลชม และทีมช่าง</t>
  </si>
  <si>
    <t>พี่แดงอดุลย์ และทีมเกษตร</t>
  </si>
  <si>
    <t>วิทยากรกลุ่ม 1 เวียนไปกลุ่ม 2</t>
  </si>
  <si>
    <t>เครื่องเสียงประจำกลุ่ม (เครื่องเสียงในห้องคลับ 31)</t>
  </si>
  <si>
    <t>วิทยากรกลุ่ม 2 เวียนไปกลุ่ม 1</t>
  </si>
  <si>
    <t>เครื่องเสียงประจำกลุ่ม ลำโพงสนาม</t>
  </si>
  <si>
    <t>ร่วมพูดคุยแลกเปลี่ยนกับผู้อาวุโส ของโครงการพัฒนาดอยตุงฯ และเยาวชนรุ่นใหม่</t>
  </si>
  <si>
    <t>เตรียมอุปกรณ์เครื่องเสียงสำหรับคณะ</t>
  </si>
  <si>
    <t>วิทยากรบรรยายภาษาอังกฤษประจำโรงงานทอผ้า</t>
  </si>
  <si>
    <t>วิทยากรชาวบ้าน กลุ่มที่ 2 (ผู้นำรุ่นใหม่ )</t>
  </si>
  <si>
    <t>วิทยากรชาวบ้าน กลุ่มที่ 1 (ชาวบ้านอาวุโส )</t>
  </si>
  <si>
    <t>หน่วยงานผู้รับผิดชอบ</t>
  </si>
  <si>
    <t>แม่บ้าน</t>
  </si>
  <si>
    <t>ศาลาลีลาวดี</t>
  </si>
  <si>
    <t>ห้องอาหาร</t>
  </si>
  <si>
    <t>ศูนย์ผลิตและจำหน่ายงานมือ</t>
  </si>
  <si>
    <t>พี่ไหม</t>
  </si>
  <si>
    <t>กรณีฝนตก ไม่สามารถนั่ง outdoor ทั้ง 2 กลุ่มได้</t>
  </si>
  <si>
    <t>คลับ 31</t>
  </si>
  <si>
    <t>วันที่</t>
  </si>
  <si>
    <t>มื้ออาหาร</t>
  </si>
  <si>
    <t>เย็น</t>
  </si>
  <si>
    <t>อาหารว่างเช้า</t>
  </si>
  <si>
    <t>จำนวนคน</t>
  </si>
  <si>
    <t>เวลา</t>
  </si>
  <si>
    <t>ทีมงานไร่แม่ฟ้าหลวง</t>
  </si>
  <si>
    <t xml:space="preserve"> - ลานพระรูปสมเด็จย่า</t>
  </si>
  <si>
    <t xml:space="preserve"> - เตรียมขาตั้งวางเอกสาร</t>
  </si>
  <si>
    <t xml:space="preserve"> - สำรวจอุปกรณ์ห้องน้ำให้อยู่ในสภาพใช้งานได้ดี</t>
  </si>
  <si>
    <t xml:space="preserve"> - ความสะอาดของห้องน้ำ </t>
  </si>
  <si>
    <t>- การจราจร ประตูศรีชมชื่น</t>
  </si>
  <si>
    <t>ตร.สภ.แม่ฟ้าหลวง</t>
  </si>
  <si>
    <t>1 นาย</t>
  </si>
  <si>
    <t>- รถจอด เจ้าหน้าที่ประจำรถแต่ละคันเปิดประตูให้แขกลงตามลำดับ</t>
  </si>
  <si>
    <t>KLC/CSE</t>
  </si>
  <si>
    <t>ลิ้ม/โกมิน</t>
  </si>
  <si>
    <t>- จัดการจราจรทางเดินรถตู้บริเวณถนนประตูศรีชมชื่น</t>
  </si>
  <si>
    <t>8 คัน</t>
  </si>
  <si>
    <t>วันเสาร์ที่ 14 ธันวาคม 2562</t>
  </si>
  <si>
    <t>ลุงอ้าย</t>
  </si>
  <si>
    <t>เตรียมการล่วงหน้าที่ไร่แม่ฟ้าหลวง</t>
  </si>
  <si>
    <t>ดอยตุงลอด์จ</t>
  </si>
  <si>
    <t>- ห้องพักดอยตุงลอด์จ</t>
  </si>
  <si>
    <t>ลานสนามหญ้าคลับ31</t>
  </si>
  <si>
    <t>เช็คอิน/แม่บ้านต้นน้ำ</t>
  </si>
  <si>
    <t>เตรียมการคณะ การประชุมกลุ่มผู้เชี่ยวชาญด้านการพัฒนาทางเลือก Expert Group Meeting on Alternative Development (EGM)
การพัฒนาทางเลือกและนโยบายด้านยาเสพติดที่ใช้การพัฒนานำ Advancing alternative development and development-oriented drug policies 
วันอาทิตย์ที่ 15 - วันพุธที่ 18 ธันวาคม 2562
จังหวัดเชียงราย</t>
  </si>
  <si>
    <t>- ไมค์โครโฟน สำหรับ MC</t>
  </si>
  <si>
    <t xml:space="preserve"> - ห้องน้ำฝั่งข้างเรือนไม้หอม</t>
  </si>
  <si>
    <t>พี่รี/ปอ/แจนLU/มอส</t>
  </si>
  <si>
    <t>- จุดตั้งโต๊ะบริการอาหารว่าง</t>
  </si>
  <si>
    <t>- จุดที่ 1 ศาลาลีลาวดี</t>
  </si>
  <si>
    <t xml:space="preserve">- จุดที่ 2 ลานสนามหญ้าคลับ 31 </t>
  </si>
  <si>
    <t>ศทบ./แม่บ้าน</t>
  </si>
  <si>
    <t>พี่โย่/พี่ปู/พี่รี/พี่ไร</t>
  </si>
  <si>
    <t>- เก้าอี้สนาม สำหรับนั่งการร่วมสนทนากับชาวบ้าน จัดเป็นวงกลม</t>
  </si>
  <si>
    <t>- เก้าอี้ สำหรับนั่งการร่วมสนทนากับชาวบ้าน จัดเป็นวงกลม</t>
  </si>
  <si>
    <t>15.15-16.00 น.</t>
  </si>
  <si>
    <t>ลานหน้าโรงคั่วกาแฟ</t>
  </si>
  <si>
    <t>รหัสลงงาน  912B62127</t>
  </si>
  <si>
    <t>วันอาทิตย์ที่ 15 ธันวาคม 2562</t>
  </si>
  <si>
    <t>49 ห้อง</t>
  </si>
  <si>
    <t>วันจันทร์ที่ 16 ธันวาคม 2562</t>
  </si>
  <si>
    <t>รายการอาหารคณะ การประชุมกลุ่มผู้เชี่ยวชาญด้านการพัฒนาทางเลือก Expert Group Meeting on Alternative Development (EGM)
การพัฒนาทางเลือกและนโยบายด้านยาเสพติดที่ใช้การพัฒนานำ Advancing alternative development and development-oriented drug policies 
วันอาทิตย์ที่ 15 - วันพุธที่ 18 ธันวาคม 2562
จังหวัดเชียงราย</t>
  </si>
  <si>
    <t>การเตรียมการล่วงหน้า</t>
  </si>
  <si>
    <t>ที่พัก</t>
  </si>
  <si>
    <t>ป้าเครือ/ห้องอาหาร</t>
  </si>
  <si>
    <t>- จุดบริการอาหารว่าง</t>
  </si>
  <si>
    <t xml:space="preserve">- จัดโต๊ะเก้าอี้สำหรับคณะรับประทานอาหารว่าง </t>
  </si>
  <si>
    <t>ห้องอาหาร/โรงคั่วกาแฟ</t>
  </si>
  <si>
    <t>ป้าเครือ/ห้องอาหาร/ลูกปัด/พี่คำนวณ</t>
  </si>
  <si>
    <t>ศูนย์สิ่งแวดล้อม</t>
  </si>
  <si>
    <t>- ความสะอาดห้องน้ำข้างคลับ 31</t>
  </si>
  <si>
    <t>- ความสะอาดห้องน้ำใต้ศาลาลีลาวดี</t>
  </si>
  <si>
    <t>พี่โย่/พี่ปู/พี่ไร</t>
  </si>
  <si>
    <t>- ความสะอาดห้องน้ำในโรงงานคั่วกาแฟ</t>
  </si>
  <si>
    <t xml:space="preserve">- การจัดการย้ายที่จอดรถของพนักงาน </t>
  </si>
  <si>
    <t>โรงคั่วกาแฟ</t>
  </si>
  <si>
    <t>พี่หมวย</t>
  </si>
  <si>
    <t>แม่บ้านโรงงาน</t>
  </si>
  <si>
    <t>พี่ไหม/ป้าคำ</t>
  </si>
  <si>
    <t>ห้องประชุมออดิทอเรี่ยม หอแห่งแรงบันดาลใจ</t>
  </si>
  <si>
    <t>รับฟังบรรยายสรุปโครงการพัฒนาดอยตุงฯ</t>
  </si>
  <si>
    <t>แม่บ้านหอแห่ง</t>
  </si>
  <si>
    <t>พี่เตี้ย/พี่อุไร</t>
  </si>
  <si>
    <t>- ความสะอาดห้องประชุม</t>
  </si>
  <si>
    <t>วุ้น/อิ๋ว</t>
  </si>
  <si>
    <t>- พี่ไหมบรรยายภาษาอังกฤษ</t>
  </si>
  <si>
    <t>LU</t>
  </si>
  <si>
    <t>- ดิสเพลย์สีย้อมธรรชาติ</t>
  </si>
  <si>
    <t>Marketing</t>
  </si>
  <si>
    <t>ลูกปัด/ลิ้ม</t>
  </si>
  <si>
    <t>- ป้าคำช่วยเล่าเรื่องและตอบคำถามเพิ่มเติม</t>
  </si>
  <si>
    <t>- ศึกษาดูงานศูนย์สิ่งแวดล้อม</t>
  </si>
  <si>
    <t>- ศึกษาดูงานโรงงานทอผ้า</t>
  </si>
  <si>
    <t xml:space="preserve">- ดิสเพลย์ Zero west </t>
  </si>
  <si>
    <t>- ดิสเพลย์ เซรามิคงาน IKEA, MUJI, KASAMA</t>
  </si>
  <si>
    <t>ลูกปัด</t>
  </si>
  <si>
    <t>สิ่งแวดล้อม</t>
  </si>
  <si>
    <t>ยานพาหนะ</t>
  </si>
  <si>
    <t>- ดอกไม้ประดับประตูทางเข้าศาลาลีลาวดี</t>
  </si>
  <si>
    <t>เกษตร</t>
  </si>
  <si>
    <t>อ.แดง/พี่กอ</t>
  </si>
  <si>
    <t>- ตรวจความพร้อมของห้องน้ำหอแห่งที่ 2 จุดด้านบนและด้านล่าง</t>
  </si>
  <si>
    <t>- วุ้นบรรยายภาษาอังกฤษ</t>
  </si>
  <si>
    <t xml:space="preserve">สนามบินแม่ฟ้าหลวง </t>
  </si>
  <si>
    <t xml:space="preserve">คณะเดินทางถึงสนามบินแม่ฟ้าหลวง </t>
  </si>
  <si>
    <t>ลุงอ้าย/ลิ้ม</t>
  </si>
  <si>
    <t>คณะเดินทางต่างไฟล์ทต่างเวลา</t>
  </si>
  <si>
    <t>พี่พงษ์ยานยนต์</t>
  </si>
  <si>
    <t>โรงแรมดอยตุงลอด์จ</t>
  </si>
  <si>
    <t>ออกเดินทางไปยังศูนย์ผลิตและจำน่ายงานมือ โครงการพัฒนาดอยตุงฯ</t>
  </si>
  <si>
    <t>วันจันทร์ที่ 16  ธันวาคม 2562</t>
  </si>
  <si>
    <t>วันอังคารที่ 17  ธันวาคม 2562</t>
  </si>
  <si>
    <t>วันพุธที่ 18  ธันวาคม 2562</t>
  </si>
  <si>
    <t>อาหารกลางวัน</t>
  </si>
  <si>
    <t>งานสีสันแห่งดอยตุง</t>
  </si>
  <si>
    <t>แมคคาสมุนไพร</t>
  </si>
  <si>
    <t>เห็ดอ้อนดอย</t>
  </si>
  <si>
    <t>ซุ้มกาดหมั้ว</t>
  </si>
  <si>
    <t>ปอเปี๊ยเห็ดและผักทอดต่างๆ</t>
  </si>
  <si>
    <t>ขนมปากหม้อญวนไส้หมู,ไส้ธัญพืช</t>
  </si>
  <si>
    <t>หมู และ ไก้เสต๊ะ</t>
  </si>
  <si>
    <t>BBQ (ปิ้งย่างมะหล่า)</t>
  </si>
  <si>
    <t>ส้มตำ
ไก่ย่าง
ข้าวเหนียว</t>
  </si>
  <si>
    <t>ข้าวหมกไก่
ซุปเนื้อ
มัสมั่นเนื้อ + โรตี</t>
  </si>
  <si>
    <t>น้ำพริกหนุ่ม/ผักสด/ผักลวก
แคบหมู
ผัดผักตามฤดูกาล
(บล็อคโคลี่เห็ดหอม)
เต้าหู้ทรงเครื่อง (เจ)
ลาบปลาคั่ว
ต้มข่าเห็ดรวม
แกงฮังเลหมู
ข้าวสวยออร์แกนิค</t>
  </si>
  <si>
    <t>ขนมจีนน้ำเงี้ยว</t>
  </si>
  <si>
    <t>ซุ้มขนมโบราณ(ข้าวงาปิ้ง/เมี่ยงคำ)</t>
  </si>
  <si>
    <t>ซุ้มบัวลอยมะพร้าวอ่อน/ไข่เค็ม</t>
  </si>
  <si>
    <t>ซุ้มผลไม้ตามฤดูกาล</t>
  </si>
  <si>
    <t>ซุ้มยาดอง</t>
  </si>
  <si>
    <t>น้ำเปล่า
น้ำกระเจี๊ยบ/น้ำมะตูม</t>
  </si>
  <si>
    <t>รับคูปองแทนเงินสด 500 บาท แลกซื้ออาหารในงานเทศกาลสีสันแห่งดอยตุง</t>
  </si>
  <si>
    <t>12.00 - 13.00 น.</t>
  </si>
  <si>
    <t>เมนูเจ</t>
  </si>
  <si>
    <t>รายชื่อวิทยากรรับคณะการประชุมกลุ่มผู้เชี่ยวชาญด้านการพัฒนาทางเลือก (Expert Group Meeting on Alternative Development (EGM))</t>
  </si>
  <si>
    <t>กลุ่ม 1 Local business entrepreneur</t>
  </si>
  <si>
    <t>ลำดับ</t>
  </si>
  <si>
    <t>ชื่อ</t>
  </si>
  <si>
    <t>สกุล</t>
  </si>
  <si>
    <t>อายุ</t>
  </si>
  <si>
    <t>เผ่า</t>
  </si>
  <si>
    <t>หมู่บ้าน</t>
  </si>
  <si>
    <t>ตำแหน่ง</t>
  </si>
  <si>
    <t>เบอร์โทรศัพท์</t>
  </si>
  <si>
    <t>นายทรงยศ</t>
  </si>
  <si>
    <t>วิเศษขจรศักดิ์</t>
  </si>
  <si>
    <t>อาข่า</t>
  </si>
  <si>
    <t>ลิเช</t>
  </si>
  <si>
    <t>วิสาหกิจชุมชน กาแฟ</t>
  </si>
  <si>
    <t>090-893 3440</t>
  </si>
  <si>
    <t>ขายของในงานสีสัน</t>
  </si>
  <si>
    <t>นายอภิชาติ</t>
  </si>
  <si>
    <t>มงคลโรจน์กุล</t>
  </si>
  <si>
    <t>ป่าคา</t>
  </si>
  <si>
    <t>ผลิตภัณฑ์ธัญพืช บ้านป่าคา</t>
  </si>
  <si>
    <t>093-587 5159
093-291 5405</t>
  </si>
  <si>
    <t>นายสุนันต์ทา</t>
  </si>
  <si>
    <t>แซ่บู้</t>
  </si>
  <si>
    <t>ไทยใหญ่</t>
  </si>
  <si>
    <t>ห้วยน้ำขุ่น หมู่ 17</t>
  </si>
  <si>
    <t xml:space="preserve"> - กลุ่มวิสาหกิจชุมชน สวนชาดอยตุง</t>
  </si>
  <si>
    <t>นางสาวสุวรรณี</t>
  </si>
  <si>
    <t>พรสกุลไพศาล</t>
  </si>
  <si>
    <t>ลาหู่</t>
  </si>
  <si>
    <t>ขาแหย่งพัฒนา</t>
  </si>
  <si>
    <t xml:space="preserve"> - กลุ่มงานหัตถกรรมชุมชน (แบรนด์ I am Lahu)</t>
  </si>
  <si>
    <t>089-638-1908</t>
  </si>
  <si>
    <t>นางรุ่งไพลิน</t>
  </si>
  <si>
    <t>เจริญดี</t>
  </si>
  <si>
    <t>ไทยลื้อ</t>
  </si>
  <si>
    <t>ห้วยน้ำขุ่น หมู่ 18</t>
  </si>
  <si>
    <t>คณะกรรมการกาดดอยตุง</t>
  </si>
  <si>
    <t>083-156 0772</t>
  </si>
  <si>
    <t>ขายของอยู่กาดดอยตุง</t>
  </si>
  <si>
    <t>นายปิติพงศ์</t>
  </si>
  <si>
    <t>บุญชัย</t>
  </si>
  <si>
    <t>ผลิตภัณฑ์แปรรูป กล้วย มัน เผือก</t>
  </si>
  <si>
    <t>081-594 1924</t>
  </si>
  <si>
    <t>กลุ่ม 2 The 2 generations and current challenges</t>
  </si>
  <si>
    <t>นายวีรชิต</t>
  </si>
  <si>
    <t>วรัญชิตกูล</t>
  </si>
  <si>
    <t>จีนยูนาน</t>
  </si>
  <si>
    <t>ห้วยไร่สามัคคี</t>
  </si>
  <si>
    <t xml:space="preserve"> - นายกอบต.แม่ฟ้าหลวง (วาระที่ 4)</t>
  </si>
  <si>
    <t>081-784 8868
089-191 3725</t>
  </si>
  <si>
    <t>ติดภาระกิจไม่ได้ฟังบรีฟ</t>
  </si>
  <si>
    <t>นายอนุภาพ</t>
  </si>
  <si>
    <t>ชื่นพงศ์ธรรม</t>
  </si>
  <si>
    <t>สันป่าสัก</t>
  </si>
  <si>
    <t>ผู้ใหญ่บ้านสันป่าสัก</t>
  </si>
  <si>
    <t>081-473 1020</t>
  </si>
  <si>
    <t>เดินทางโดยรถยานยนต์ส่วนตัว</t>
  </si>
  <si>
    <t>น.ส.อรอุมา</t>
  </si>
  <si>
    <t>นามย่วก</t>
  </si>
  <si>
    <t>ห้วยน้ำขุ่น</t>
  </si>
  <si>
    <t>088-237 2164</t>
  </si>
  <si>
    <t>นายสุธี</t>
  </si>
  <si>
    <t>ชื่นปัญญานิมิต</t>
  </si>
  <si>
    <t>094-812 8816</t>
  </si>
  <si>
    <t>ติดรถมากับนายอนุภาพ</t>
  </si>
  <si>
    <t>น.ส.นาสอ</t>
  </si>
  <si>
    <t>ลาบา</t>
  </si>
  <si>
    <t>ปฏิบัติงานอยู่ในงานสีสัน</t>
  </si>
  <si>
    <t>ผู้ช่วยผู้จัดการส่วนงานเด็กและเยาวชน</t>
  </si>
  <si>
    <t>ร้อยพุทธ</t>
  </si>
  <si>
    <t>วันอาทิตย์ ที่ 15 เดือนธันวาคม พ.ศ. 2562 เวลา 15.00 - 17.00 น.  ณ ดอยตุงลอด์จ</t>
  </si>
  <si>
    <t>Newly add</t>
  </si>
  <si>
    <t>Yes</t>
  </si>
  <si>
    <t>List of invitees</t>
  </si>
  <si>
    <t>Awaiting travel info</t>
  </si>
  <si>
    <t>Sent</t>
  </si>
  <si>
    <t>Stay in DTL</t>
  </si>
  <si>
    <t>Yes, self-paid</t>
  </si>
  <si>
    <t>Expert Group Meeting on Alternative Development
 2019</t>
  </si>
  <si>
    <t>Julia informally us that they may not come anymore but awaiting confirmation</t>
  </si>
  <si>
    <t>Likely</t>
  </si>
  <si>
    <t>Reply yes</t>
  </si>
  <si>
    <t>Other/Self-sponsor</t>
  </si>
  <si>
    <t>No</t>
  </si>
  <si>
    <t>Total</t>
  </si>
  <si>
    <t>No.</t>
  </si>
  <si>
    <t>Name</t>
  </si>
  <si>
    <t>Position</t>
  </si>
  <si>
    <t>Institution</t>
  </si>
  <si>
    <t>Country / Sector</t>
  </si>
  <si>
    <t>Category</t>
  </si>
  <si>
    <t>Region</t>
  </si>
  <si>
    <t>Gender</t>
  </si>
  <si>
    <t>Remark</t>
  </si>
  <si>
    <t>Email</t>
  </si>
  <si>
    <t>Save the date</t>
  </si>
  <si>
    <t>Invitation</t>
  </si>
  <si>
    <t>Participation (formal &amp; informal confirmation)</t>
  </si>
  <si>
    <t xml:space="preserve">Flight booked by
</t>
  </si>
  <si>
    <t>Doi Tung Lodge</t>
  </si>
  <si>
    <t>Riverie</t>
  </si>
  <si>
    <t>Riverie check in date</t>
  </si>
  <si>
    <t>Riverie check out date</t>
  </si>
  <si>
    <t>Room needed on 15 Dec</t>
  </si>
  <si>
    <t>Room needed on 16 Dec</t>
  </si>
  <si>
    <t>Room needed on 17 Dec</t>
  </si>
  <si>
    <t>Conference Package / Meals</t>
  </si>
  <si>
    <t>Point of
 departure
(Origin)</t>
  </si>
  <si>
    <t>Ticket booked</t>
  </si>
  <si>
    <t>Flight to BKK - 
Departure Date</t>
  </si>
  <si>
    <t>Flight to BKK - Departure Time</t>
  </si>
  <si>
    <t>Flight to
BKK-
Arrival Date</t>
  </si>
  <si>
    <t>Flight to 
BKK Arrival Time</t>
  </si>
  <si>
    <t>Flight to BKK - No.</t>
  </si>
  <si>
    <t>Flight to CEI - Date</t>
  </si>
  <si>
    <t>Flight to CEI - Departure Time</t>
  </si>
  <si>
    <t>Flight to CEI - Arrival Time</t>
  </si>
  <si>
    <t>Flight to CEI - No.</t>
  </si>
  <si>
    <t>Flight from CEI - Date</t>
  </si>
  <si>
    <t>Flight to CEI - Time</t>
  </si>
  <si>
    <t>Flight from BKK - Date</t>
  </si>
  <si>
    <t>Flight from BKK - Time</t>
  </si>
  <si>
    <t>Flight from BKK - No.</t>
  </si>
  <si>
    <t>Dietary requirement</t>
  </si>
  <si>
    <t>Dinner 
14 Dec</t>
  </si>
  <si>
    <t>Dinner
15 Dec</t>
  </si>
  <si>
    <t>Lunch
16 Dec</t>
  </si>
  <si>
    <t>Dinner
16 Dec (Rai)</t>
  </si>
  <si>
    <t>Lunch
17 Dec</t>
  </si>
  <si>
    <t>Dinner
17 Dec</t>
  </si>
  <si>
    <t xml:space="preserve">Request for a copy of passport </t>
  </si>
  <si>
    <t>Mr. Khaliq Mahjoob</t>
  </si>
  <si>
    <t xml:space="preserve">Director of Alternative Livelihood </t>
  </si>
  <si>
    <t xml:space="preserve">Ministry of Agriculture, Irrigation and Livestock </t>
  </si>
  <si>
    <t>Afghanistan </t>
  </si>
  <si>
    <t>Country</t>
  </si>
  <si>
    <t>Asia</t>
  </si>
  <si>
    <t>M</t>
  </si>
  <si>
    <t xml:space="preserve">mahjoob8@hotmail.com </t>
  </si>
  <si>
    <t>ONCB</t>
  </si>
  <si>
    <t>DTL</t>
  </si>
  <si>
    <t>Kabul</t>
  </si>
  <si>
    <t>No restriction</t>
  </si>
  <si>
    <t>Mr. Idriz Haxhiaj</t>
  </si>
  <si>
    <t>Director for Policies and Strategies of Public Order and Security</t>
  </si>
  <si>
    <t>Ministry of Interiror, Central Anti-Cannabis Task Force</t>
  </si>
  <si>
    <t>Albania </t>
  </si>
  <si>
    <t>Europe</t>
  </si>
  <si>
    <t>We would invite someone from Agricultural ministry and member of task force, but only last week, people have changed, so I will come back on that
(They are task force of Albanian govt. which consist of law enforcement and agriculture and education and health and deals with AD)</t>
  </si>
  <si>
    <t>Idriz.Haxhiaj@mb.gov.al</t>
  </si>
  <si>
    <t>GIZ</t>
  </si>
  <si>
    <t>Tirana</t>
  </si>
  <si>
    <t>Done</t>
  </si>
  <si>
    <t>TK058</t>
  </si>
  <si>
    <t>PG 233</t>
  </si>
  <si>
    <t>PG234</t>
  </si>
  <si>
    <t>TK069</t>
  </si>
  <si>
    <t>Received</t>
  </si>
  <si>
    <t>Dr. Adela Llatja</t>
  </si>
  <si>
    <t>Project Coordinator,  Global Partnership on Drug Policies and Development (GPDPD) Albania</t>
  </si>
  <si>
    <t>Deutsche Gesellschaft für Internationale Zusammenarbeit (GIZ) GmbH</t>
  </si>
  <si>
    <t>F</t>
  </si>
  <si>
    <t>Adela.llatja@giz.de</t>
  </si>
  <si>
    <t>Self-sponsor</t>
  </si>
  <si>
    <t>Yes S</t>
  </si>
  <si>
    <t>Pick up point</t>
  </si>
  <si>
    <t>Mr. Luiz Guilherme Mendes de Paiva</t>
  </si>
  <si>
    <t>Coordinator of Legislative Affairs</t>
  </si>
  <si>
    <t>Brazilian Institute for Criminal Sciences</t>
  </si>
  <si>
    <t>Brazil</t>
  </si>
  <si>
    <t>South America</t>
  </si>
  <si>
    <t>paivalg@gmail.com</t>
  </si>
  <si>
    <t>Sao Paulo</t>
  </si>
  <si>
    <t>QR 0834</t>
  </si>
  <si>
    <t>QR 4 362</t>
  </si>
  <si>
    <t>QR0837</t>
  </si>
  <si>
    <t>Since it is an extremely long flight, I’d appreciate if it could be booked on Qatar,Turkish or Emirates  Airlines, if possible, for more convenient connections</t>
  </si>
  <si>
    <t>Dr. Gustavo Camilo Baptista</t>
  </si>
  <si>
    <t>Director of Public Policies and Institutional Articulation</t>
  </si>
  <si>
    <t>National Secretary on Drug Policies, Ministry of Justice and Public Security</t>
  </si>
  <si>
    <t>gustavo.baptista@mj.gov.br</t>
  </si>
  <si>
    <t>No, late arrival</t>
  </si>
  <si>
    <t>Brasillia</t>
  </si>
  <si>
    <t>EK 2547</t>
  </si>
  <si>
    <t>EK4492</t>
  </si>
  <si>
    <t>EK 4 4 95</t>
  </si>
  <si>
    <t>EK 0385</t>
  </si>
  <si>
    <t>Dr. Carlos Timo Brito</t>
  </si>
  <si>
    <t xml:space="preserve">Head of the Research and Training Office </t>
  </si>
  <si>
    <t>carlos.brito@mj.gov.br</t>
  </si>
  <si>
    <t>PG233</t>
  </si>
  <si>
    <t>PG232</t>
  </si>
  <si>
    <t>Mr. Zhou Guangming</t>
  </si>
  <si>
    <t>Division Director</t>
  </si>
  <si>
    <t>National Narcotics Control Commission</t>
  </si>
  <si>
    <t>China </t>
  </si>
  <si>
    <t>Our colleague attended UNODC workshop on AD in May and suggested this person, but perhaps Jenna can confirm if he is the one we should invite and provide his email contact?</t>
  </si>
  <si>
    <t>wangchangjiang@mofcom.gov.cn</t>
  </si>
  <si>
    <t>Beijing</t>
  </si>
  <si>
    <t>TG675</t>
  </si>
  <si>
    <t>MU2598</t>
  </si>
  <si>
    <t>N/A</t>
  </si>
  <si>
    <t>Mr. Liu Bin</t>
  </si>
  <si>
    <t>Section Chief</t>
  </si>
  <si>
    <t>zodiac13@126.com</t>
  </si>
  <si>
    <t>Mr. Ian Tennant</t>
  </si>
  <si>
    <t>Fund Manager</t>
  </si>
  <si>
    <t>Global Initiative against Transnational Organized Crime (GITOC)</t>
  </si>
  <si>
    <t>Civil Society Organisation</t>
  </si>
  <si>
    <t>please wait, if she gets another contract, there is a conflict of interest - so the SAVE the DATE needs to sent later, may be</t>
  </si>
  <si>
    <t>siria.gastelum@globalinitiative.net</t>
  </si>
  <si>
    <t>Vienna</t>
  </si>
  <si>
    <t>QR 826</t>
  </si>
  <si>
    <t>QR 4368</t>
  </si>
  <si>
    <t>QR 837</t>
  </si>
  <si>
    <t>M.L. Dispanadda Diskul</t>
  </si>
  <si>
    <t xml:space="preserve">Chief Executive Officer </t>
  </si>
  <si>
    <t>Mae Fah Luang Foundation under Royal Patronage (MFLF)</t>
  </si>
  <si>
    <t xml:space="preserve">Civil Society Organisation </t>
  </si>
  <si>
    <t>Thailand</t>
  </si>
  <si>
    <t>dispanadda@doitung.org</t>
  </si>
  <si>
    <t>MFLF</t>
  </si>
  <si>
    <t>No, but join at 52 Rai</t>
  </si>
  <si>
    <t>Bangkok</t>
  </si>
  <si>
    <t>WE130</t>
  </si>
  <si>
    <t>WE135</t>
  </si>
  <si>
    <t>Dr. Sandro Calvani</t>
  </si>
  <si>
    <t>Senior Adviser on Strategic Planning</t>
  </si>
  <si>
    <t>sandro@doitung.org</t>
  </si>
  <si>
    <t>WE137</t>
  </si>
  <si>
    <t>Mr. Hkam Awng</t>
  </si>
  <si>
    <t>Director of Myanmar Programmes</t>
  </si>
  <si>
    <t>Myanmar</t>
  </si>
  <si>
    <t xml:space="preserve">hkam.awng@doitung.org </t>
  </si>
  <si>
    <t>VIP House</t>
  </si>
  <si>
    <t>Yangon</t>
  </si>
  <si>
    <t>MAI8M355</t>
  </si>
  <si>
    <t>PG235</t>
  </si>
  <si>
    <t>Mr. Sai Lone</t>
  </si>
  <si>
    <t>Senior Advisor</t>
  </si>
  <si>
    <t>Myanmar Opium Farmers Forum</t>
  </si>
  <si>
    <t>Southeast Asia</t>
  </si>
  <si>
    <t>sailone66@@gmail.com</t>
  </si>
  <si>
    <t>PG 702</t>
  </si>
  <si>
    <t>RPF</t>
  </si>
  <si>
    <t>Dr. Matti Joutsen</t>
  </si>
  <si>
    <t>Special Advisor</t>
  </si>
  <si>
    <t xml:space="preserve">Thailand Institute of Justice </t>
  </si>
  <si>
    <t xml:space="preserve">matti.j@tijthailand.org </t>
  </si>
  <si>
    <t>TG2136</t>
  </si>
  <si>
    <t>TG2137</t>
  </si>
  <si>
    <t>Mr. Thomas Krammer</t>
  </si>
  <si>
    <t>Coordinator of Myanmar Programme</t>
  </si>
  <si>
    <t>Transnational Institute (TNI)</t>
  </si>
  <si>
    <t xml:space="preserve">tkramer@tni.org </t>
  </si>
  <si>
    <t>Chiang Mai</t>
  </si>
  <si>
    <t>Mr. Hernando Londono Acosta</t>
  </si>
  <si>
    <t>Director of the National Program for Substitution of Illegal Crops</t>
  </si>
  <si>
    <t>Office of the Presidential Advisor for Stabilization and Consolidation</t>
  </si>
  <si>
    <t>Colombia</t>
  </si>
  <si>
    <t>He will recieve our support</t>
  </si>
  <si>
    <t>oscar.echeverry@cancilleria.gov.co</t>
  </si>
  <si>
    <t>Bogota</t>
  </si>
  <si>
    <t>LH772</t>
  </si>
  <si>
    <t>PR 3701</t>
  </si>
  <si>
    <t>LH773</t>
  </si>
  <si>
    <t>Mr. Jairo Edmundo Cabrera Pantoja</t>
  </si>
  <si>
    <t>National Legal Advisor, National Program for Substitution of Illegal Crops</t>
  </si>
  <si>
    <t>martha.alarcon@cancilleria.gov.co</t>
  </si>
  <si>
    <t xml:space="preserve">Sent </t>
  </si>
  <si>
    <t>Mr. Juan Carlos Garzon</t>
  </si>
  <si>
    <t>Head of Area</t>
  </si>
  <si>
    <t>Ideas para la Paz (FIP)</t>
  </si>
  <si>
    <t>jcg78@georgetown.edu</t>
  </si>
  <si>
    <t>JFK</t>
  </si>
  <si>
    <t>EK374</t>
  </si>
  <si>
    <t>TG2130</t>
  </si>
  <si>
    <t>EK 4495</t>
  </si>
  <si>
    <t>EK371</t>
  </si>
  <si>
    <t>Vegetarian</t>
  </si>
  <si>
    <t>Yes V</t>
  </si>
  <si>
    <t>Mr. Hector Fabio Santos Duarte</t>
  </si>
  <si>
    <t>Specialized Advisor, GPDPD Colombia</t>
  </si>
  <si>
    <t>GIZ will support his flight to BKK and CEI (as of 18Sep 2019)</t>
  </si>
  <si>
    <t xml:space="preserve">hector.santos@giz.de </t>
  </si>
  <si>
    <t>Ms. Laura D'Arrigo</t>
  </si>
  <si>
    <t xml:space="preserve">Senior Diplomat </t>
  </si>
  <si>
    <t>French Interministerial Mission for Combating Drugs and Addictive Behaviours, MILDECA</t>
  </si>
  <si>
    <t>France</t>
  </si>
  <si>
    <t xml:space="preserve">laura.d-arrigo@pm.gouv.fr </t>
  </si>
  <si>
    <t>Paris</t>
  </si>
  <si>
    <t>AF 166</t>
  </si>
  <si>
    <t>TG 2132</t>
  </si>
  <si>
    <t>TG2131</t>
  </si>
  <si>
    <t>AF 165</t>
  </si>
  <si>
    <t>Mr. Daniel Brombacher</t>
  </si>
  <si>
    <t>Head of Project, GPDPD</t>
  </si>
  <si>
    <t>Germany</t>
  </si>
  <si>
    <t>GIZ will support his flight to BKK and CEI (as of 2 Sep 2019)</t>
  </si>
  <si>
    <t>daniel.brombacher@giz.de</t>
  </si>
  <si>
    <t>Berlin</t>
  </si>
  <si>
    <t>TG2135</t>
  </si>
  <si>
    <t>TG 920</t>
  </si>
  <si>
    <t>Mrs. Julia Jesson</t>
  </si>
  <si>
    <t>Advisor, GPDPD</t>
  </si>
  <si>
    <t>julia.jesson@giz.de</t>
  </si>
  <si>
    <t>Berlin/Munich</t>
  </si>
  <si>
    <t>TG924</t>
  </si>
  <si>
    <t>Mr. Jan Westerbarkei</t>
  </si>
  <si>
    <t>Junior Advisor, Sector Project Sustainable Rural Areas</t>
  </si>
  <si>
    <t>Jan.westerbarkei@giz.de</t>
  </si>
  <si>
    <t>Cologne/Bonn</t>
  </si>
  <si>
    <t>TG 921</t>
  </si>
  <si>
    <t>TG5962</t>
  </si>
  <si>
    <t>TG920</t>
  </si>
  <si>
    <t>Mr. Francis Kofi Torkornoo</t>
  </si>
  <si>
    <t xml:space="preserve">Executive Secretary </t>
  </si>
  <si>
    <t>Narcotics Control Board</t>
  </si>
  <si>
    <t>Ghana</t>
  </si>
  <si>
    <t>Africa</t>
  </si>
  <si>
    <t>fkriverbank@gmail.com</t>
  </si>
  <si>
    <t>Accra</t>
  </si>
  <si>
    <t>ET628</t>
  </si>
  <si>
    <t>PG236</t>
  </si>
  <si>
    <t>Prefer Emirates</t>
  </si>
  <si>
    <t>Mrs. Radhika Budaraju</t>
  </si>
  <si>
    <t>Deputy Director General</t>
  </si>
  <si>
    <t>Narcotics Control Bureau</t>
  </si>
  <si>
    <t>India</t>
  </si>
  <si>
    <t>supdticc-ncb@gov.in</t>
  </si>
  <si>
    <t>Delhi</t>
  </si>
  <si>
    <t>Mr. Dunan Ismail Isja</t>
  </si>
  <si>
    <t>Deputy of Community Empowerment</t>
  </si>
  <si>
    <t>National Narcotics Board (BNN)</t>
  </si>
  <si>
    <t>Indonesia </t>
  </si>
  <si>
    <t>ONCB is helping with invitation</t>
  </si>
  <si>
    <t>dhiniwardiono@gmail.com</t>
  </si>
  <si>
    <t>Jarkata</t>
  </si>
  <si>
    <t>TG343</t>
  </si>
  <si>
    <t>TG5961</t>
  </si>
  <si>
    <t>TG435</t>
  </si>
  <si>
    <t>Dr. John Collins</t>
  </si>
  <si>
    <t>Executive Director, International Drug Policy Unit (IDPU)</t>
  </si>
  <si>
    <t>London School of Economics (LSE)</t>
  </si>
  <si>
    <t>International Expert</t>
  </si>
  <si>
    <t>J.Collins@lse.ac.uk</t>
  </si>
  <si>
    <t>London</t>
  </si>
  <si>
    <t>TG916</t>
  </si>
  <si>
    <t>Gluten free</t>
  </si>
  <si>
    <t>Yes G</t>
  </si>
  <si>
    <t>Ms. Deborah Alimi</t>
  </si>
  <si>
    <t>Research and policy analysis</t>
  </si>
  <si>
    <t xml:space="preserve">Panthéon Sorbonne University </t>
  </si>
  <si>
    <t>deborah.alimi@gmail.com</t>
  </si>
  <si>
    <t>Paris/Helsinki</t>
  </si>
  <si>
    <t>AY0141</t>
  </si>
  <si>
    <t>AY0144</t>
  </si>
  <si>
    <t>Mr. Javier Sagredo</t>
  </si>
  <si>
    <t>Drug Policy Expert, International Technical Assistance</t>
  </si>
  <si>
    <t>European Union to Bolivia</t>
  </si>
  <si>
    <t>International Organisation</t>
  </si>
  <si>
    <t xml:space="preserve">xagredo@hotmail.com </t>
  </si>
  <si>
    <t>Madrid</t>
  </si>
  <si>
    <t>TK 068</t>
  </si>
  <si>
    <t>PG 235</t>
  </si>
  <si>
    <t>Ms. Laura Macini</t>
  </si>
  <si>
    <t>Human Rights Officer</t>
  </si>
  <si>
    <t xml:space="preserve">Office of the United Nations High Commissioner for Human Rights (OHCHR) for South-East Asia </t>
  </si>
  <si>
    <t>laura.macini@un.org</t>
  </si>
  <si>
    <t>No S</t>
  </si>
  <si>
    <t>WE136</t>
  </si>
  <si>
    <t xml:space="preserve">Yes </t>
  </si>
  <si>
    <t>Mr. Antonio Lomba</t>
  </si>
  <si>
    <t xml:space="preserve">Chief, Institutional Strengthening Unit
Executive Secretariat of the Inter-American Drug Abuse Control Commission (CICAD)
Secretariat for Multidimensional Security
</t>
  </si>
  <si>
    <t>Organization of American States</t>
  </si>
  <si>
    <t>USA</t>
  </si>
  <si>
    <t xml:space="preserve">alomba@oas.org </t>
  </si>
  <si>
    <t xml:space="preserve">No </t>
  </si>
  <si>
    <t>DCA or IAD</t>
  </si>
  <si>
    <t>AA 8895</t>
  </si>
  <si>
    <t>AA8412</t>
  </si>
  <si>
    <t>Mr. Lomba stays in BKK from 13-14th and 17-18th self sponsored</t>
  </si>
  <si>
    <t>Ms. Anubha Sood</t>
  </si>
  <si>
    <t>Senior Program Officer, Alternative Livelihoods and Counter Narcotics</t>
  </si>
  <si>
    <t>United Nations Office On Drugs and Crime (UNODC), Afghanistan</t>
  </si>
  <si>
    <t>Still awaiting for participation confirmation from Royal
Project Foundation</t>
  </si>
  <si>
    <t>anubha.sood@un.org</t>
  </si>
  <si>
    <t>Arranged by RPF</t>
  </si>
  <si>
    <t>A flight Kabul-Delhi-BKK</t>
  </si>
  <si>
    <t>Mr. Jose Guillermo Garcia Miranda</t>
  </si>
  <si>
    <t>Chief of the Alternative Development Branch</t>
  </si>
  <si>
    <t>UNODC Colombia</t>
  </si>
  <si>
    <t>The costs of travel expenses and accommodation
will be borne directly by him between 7 and 14
and 18 and 27December.</t>
  </si>
  <si>
    <t>guillermo.garcia@un.org</t>
  </si>
  <si>
    <t>Mr. Erlend Falch</t>
  </si>
  <si>
    <t>Programme Manager and Officer in charge</t>
  </si>
  <si>
    <t>UNODC Lao PDR</t>
  </si>
  <si>
    <t>erlend-audunson.falch@un.org</t>
  </si>
  <si>
    <t>Vientiane</t>
  </si>
  <si>
    <t>TG2133</t>
  </si>
  <si>
    <t>Ms. Elisabeth Seidl</t>
  </si>
  <si>
    <t>Associate Expert</t>
  </si>
  <si>
    <t>I am not sure if we need 2 people, especially as Lisa might does more wildlife crime? But you know better
May attend the RPF event</t>
  </si>
  <si>
    <t>elisabeth.seidl@un.org</t>
  </si>
  <si>
    <t>Mr. Jaime Eduardo Perez Mayorga</t>
  </si>
  <si>
    <t>AD International Consultant</t>
  </si>
  <si>
    <t>UNODC Myanmar</t>
  </si>
  <si>
    <t xml:space="preserve">jaime.perez@un.org </t>
  </si>
  <si>
    <t>PG 232</t>
  </si>
  <si>
    <t>Recieved</t>
  </si>
  <si>
    <t>Mr. Jorge Rios</t>
  </si>
  <si>
    <t>Chief of Sustainable Livelihood Unit</t>
  </si>
  <si>
    <t xml:space="preserve">UNODC Vienna </t>
  </si>
  <si>
    <t>jorge.rios@un.org</t>
  </si>
  <si>
    <t>OS25</t>
  </si>
  <si>
    <t>WE131</t>
  </si>
  <si>
    <t xml:space="preserve">Arranged by RPF        </t>
  </si>
  <si>
    <t xml:space="preserve">Ms. Lejda Toci </t>
  </si>
  <si>
    <t>Crime Prevention and Criminal Justice Officer</t>
  </si>
  <si>
    <t>lejda.toci@un.org</t>
  </si>
  <si>
    <t>Mrs. Johanna Harmina Korenblik</t>
  </si>
  <si>
    <t>Chief of Programme Development and Management Unit, Research and Trend Analysis Branch</t>
  </si>
  <si>
    <t>anja.korenblik@un.org</t>
  </si>
  <si>
    <t>QR 834</t>
  </si>
  <si>
    <t>QR 4361</t>
  </si>
  <si>
    <t>Dr. Jaqueline Garcia-Yi</t>
  </si>
  <si>
    <t>Research Officer</t>
  </si>
  <si>
    <t>jaqueline.garcia-yi@un.org</t>
  </si>
  <si>
    <t>Mr. Phoutsavath Sounthala</t>
  </si>
  <si>
    <t>Deputy Secretary-General</t>
  </si>
  <si>
    <t>Lao National Commission for Drug Control and Supervision (LCDC)</t>
  </si>
  <si>
    <t>Lao PDR</t>
  </si>
  <si>
    <t>soudaphone_pvs@hotmail.com</t>
  </si>
  <si>
    <t>Ms. Daniela Ruiz Domínguez</t>
  </si>
  <si>
    <t>Advisor for Multidimensional Security</t>
  </si>
  <si>
    <t>Ministry of Foreign Affairs</t>
  </si>
  <si>
    <t>Mexico</t>
  </si>
  <si>
    <t>will be someone else, I have no answer yet</t>
  </si>
  <si>
    <t>druizd@sre.gob.mx</t>
  </si>
  <si>
    <t>Mexico City</t>
  </si>
  <si>
    <t>NH 847</t>
  </si>
  <si>
    <t>PG 236</t>
  </si>
  <si>
    <t>NH808</t>
  </si>
  <si>
    <t>Mr. Muhammad Mustapha Abdallah</t>
  </si>
  <si>
    <t>Chairman/Chief Executive</t>
  </si>
  <si>
    <t>National Drug Law Enforcement Agency (NDLEA)</t>
  </si>
  <si>
    <t>Nigeria</t>
  </si>
  <si>
    <t>narcoagency@yahoo.com</t>
  </si>
  <si>
    <t>Lagos/Doha</t>
  </si>
  <si>
    <t>Ms. Kenechi Obiamaka Nnoruka</t>
  </si>
  <si>
    <t>Pso Legal</t>
  </si>
  <si>
    <t>zheikfields@yahoo.com</t>
  </si>
  <si>
    <t>QR836</t>
  </si>
  <si>
    <t>QR 4363</t>
  </si>
  <si>
    <t xml:space="preserve">Mr. Cesar Recuencor Cardoso </t>
  </si>
  <si>
    <t>Second Secretary</t>
  </si>
  <si>
    <t>Embassy of Peru in Thailand</t>
  </si>
  <si>
    <t>Peru</t>
  </si>
  <si>
    <t>cesar.recuenco@peruthai.or.th</t>
  </si>
  <si>
    <t>Mag. Alvaro Salcedo Teullet</t>
  </si>
  <si>
    <t>Deputy Director on Drug Control</t>
  </si>
  <si>
    <t>Ministry of Foreign Affairs, Drugs Unit</t>
  </si>
  <si>
    <t xml:space="preserve">Peru </t>
  </si>
  <si>
    <t>asalcedo@rree.gob.pe</t>
  </si>
  <si>
    <t>Lima</t>
  </si>
  <si>
    <t>KL875</t>
  </si>
  <si>
    <t>TG 5966</t>
  </si>
  <si>
    <t>TG 2137</t>
  </si>
  <si>
    <t>KL876</t>
  </si>
  <si>
    <t xml:space="preserve">Ms. Ramrada Ninnad </t>
  </si>
  <si>
    <t xml:space="preserve">Vice President, Head of Corporate Social Responsibility </t>
  </si>
  <si>
    <t>Bank of Ayudhya</t>
  </si>
  <si>
    <t>Private sector</t>
  </si>
  <si>
    <t>earth111@gmail.com</t>
  </si>
  <si>
    <t>Ms. Pilailuck Pichaiwatt</t>
  </si>
  <si>
    <t>Department Manager, Sustainability Develpoment: Public Sector
Sustainability, Good Governance and Corporate Communication</t>
  </si>
  <si>
    <t>Charoen Pokphand Group</t>
  </si>
  <si>
    <t xml:space="preserve">
pilailuck.pic@cp.co.th</t>
  </si>
  <si>
    <t>Self-managed transport</t>
  </si>
  <si>
    <t>Mr. Pipatpong Israsena Na Ayudhya</t>
  </si>
  <si>
    <t>Managing Director and Chief Executive Officer</t>
  </si>
  <si>
    <t>Doi Kham</t>
  </si>
  <si>
    <t>pipatpong.i@doikham.co.th</t>
  </si>
  <si>
    <t>WE 137</t>
  </si>
  <si>
    <t>Mr. Lars Olov Svensson</t>
  </si>
  <si>
    <t>Sustainability and Communications Director and Group Sustainability Manager</t>
  </si>
  <si>
    <t>IKEA Southeast Asia and Ikano Group</t>
  </si>
  <si>
    <t>lars.svensson@ikano.asia</t>
  </si>
  <si>
    <t>Mr. Lennart Clerkx</t>
  </si>
  <si>
    <t>General Director</t>
  </si>
  <si>
    <t>This Side Up</t>
  </si>
  <si>
    <t>I belief, K`Hkam Awng has the contact. If not, I will take care of it</t>
  </si>
  <si>
    <t xml:space="preserve">lennart@tsutrade.com </t>
  </si>
  <si>
    <t>Amsterdam</t>
  </si>
  <si>
    <t>KL 875</t>
  </si>
  <si>
    <t>H1 4758</t>
  </si>
  <si>
    <t>Mr. Liu Jian</t>
  </si>
  <si>
    <t>Secretary General</t>
  </si>
  <si>
    <t>Yunnan Alternative Development Association</t>
  </si>
  <si>
    <t>Can UNODC recommend? Or we invite via Chinese Govt.?</t>
  </si>
  <si>
    <t>Kunming</t>
  </si>
  <si>
    <t>MU2597</t>
  </si>
  <si>
    <t xml:space="preserve">Ms. Naruedee Janthasing </t>
  </si>
  <si>
    <t>Project Coordinator, GPDPD Thailand</t>
  </si>
  <si>
    <t xml:space="preserve">naruedee.janthasing@giz.de </t>
  </si>
  <si>
    <t>Ms. Thanchanok Uthaiwan</t>
  </si>
  <si>
    <t>Third Secretary, International Organization Department</t>
  </si>
  <si>
    <t xml:space="preserve">Ministry of Foreign Affairs </t>
  </si>
  <si>
    <t>thanchanoku.mfa@gmail.com</t>
  </si>
  <si>
    <t>Mr. Wichai Chaimongkhon</t>
  </si>
  <si>
    <t>Deputy Secretary General</t>
  </si>
  <si>
    <t>Office of Narcotic Control Board (ONCB)</t>
  </si>
  <si>
    <t>Thailand </t>
  </si>
  <si>
    <t>Ms. Rachanikorn  Chonsakorn</t>
  </si>
  <si>
    <t>Advisor</t>
  </si>
  <si>
    <t>FD3209</t>
  </si>
  <si>
    <t>FD3210</t>
  </si>
  <si>
    <t>Mrs. Naramon Chuangrungsri</t>
  </si>
  <si>
    <t>Ms. Areepak Ngernbamroong</t>
  </si>
  <si>
    <t>Director of Drug Demand Reduction Bureau</t>
  </si>
  <si>
    <t>Ms. Ha Thi Van Trang</t>
  </si>
  <si>
    <t>Officer of Investigation Police Department on Drug Crimes</t>
  </si>
  <si>
    <t>Ministry of Public Security</t>
  </si>
  <si>
    <t>Vietnam </t>
  </si>
  <si>
    <t>havantrang92@gmail.com</t>
  </si>
  <si>
    <t>Ha noi</t>
  </si>
  <si>
    <t>VN0615</t>
  </si>
  <si>
    <t>VJ902</t>
  </si>
  <si>
    <t>Mr. Ryan Anderson</t>
  </si>
  <si>
    <t>Photographer</t>
  </si>
  <si>
    <t>Observer</t>
  </si>
  <si>
    <t>Free</t>
  </si>
  <si>
    <t>Mr. Niyom Termsrisuk</t>
  </si>
  <si>
    <t xml:space="preserve">Secretary General </t>
  </si>
  <si>
    <t xml:space="preserve">Only 16 dinner </t>
  </si>
  <si>
    <t>No restriction (only 16 dinner)</t>
  </si>
  <si>
    <t>CP Observer</t>
  </si>
  <si>
    <t>Only 16 lunch</t>
  </si>
  <si>
    <t>No support</t>
  </si>
  <si>
    <t>Ms. Elisabeth Seidl's spouse</t>
  </si>
  <si>
    <t>Only airport pick up</t>
  </si>
  <si>
    <t>With Elisabeth</t>
  </si>
  <si>
    <t>Mr. Hkam Awng's wife</t>
  </si>
  <si>
    <t>With Hkam</t>
  </si>
  <si>
    <t>Photographer from Doi Tung</t>
  </si>
  <si>
    <t>Summary</t>
  </si>
  <si>
    <t xml:space="preserve"> Date</t>
  </si>
  <si>
    <t>Room
Support</t>
  </si>
  <si>
    <t xml:space="preserve">Total rooms needed at Riverie (Plus ONCB and MFLF staff)
</t>
  </si>
  <si>
    <t>Check in 15 Dec</t>
  </si>
  <si>
    <t>On 15 Dec</t>
  </si>
  <si>
    <t>Check out 16 Dec</t>
  </si>
  <si>
    <t>On 16 Dec</t>
  </si>
  <si>
    <t>Check out 17 Dec</t>
  </si>
  <si>
    <t>On 17 Dec</t>
  </si>
  <si>
    <t>Room Number at Riverie</t>
  </si>
  <si>
    <t>Date</t>
  </si>
  <si>
    <t>wrong cos didnt put giz photographer info</t>
  </si>
  <si>
    <t>Category of Participants</t>
  </si>
  <si>
    <t>Number</t>
  </si>
  <si>
    <t>Male</t>
  </si>
  <si>
    <t>Female</t>
  </si>
  <si>
    <t>Total pax</t>
  </si>
  <si>
    <t>Food</t>
  </si>
  <si>
    <t xml:space="preserve">Regular </t>
  </si>
  <si>
    <t>plus staff MFLF+ONCB 15 ppl</t>
  </si>
  <si>
    <t>Veg</t>
  </si>
  <si>
    <t>Glenten free</t>
  </si>
  <si>
    <t>Food type head count</t>
  </si>
  <si>
    <t>Staffs MFLF</t>
  </si>
  <si>
    <t>Staffs ONCB</t>
  </si>
  <si>
    <t>Regular Self-paid</t>
  </si>
  <si>
    <t>Regular</t>
  </si>
  <si>
    <t>Total ONCB</t>
  </si>
  <si>
    <t>14 D</t>
  </si>
  <si>
    <t>-</t>
  </si>
  <si>
    <t>15 D</t>
  </si>
  <si>
    <t>No areepak / Self-paid GIZ photo and Elisabeth's spouse</t>
  </si>
  <si>
    <t>16 L</t>
  </si>
  <si>
    <t>No areepak / Self-paid Elisabeth's spouse and CP observer</t>
  </si>
  <si>
    <t>16 D RAI MAE FAH LUANG</t>
  </si>
  <si>
    <t>Add ONCB sec-gen, GIZ photographer</t>
  </si>
  <si>
    <t>17 L</t>
  </si>
  <si>
    <t xml:space="preserve">No pilailuck and pipatpong / Add areepak / Self-paid Elisabeth's spouse </t>
  </si>
  <si>
    <t>17 D</t>
  </si>
  <si>
    <t>No pilailuck, pipatpong, phawana, ONCBx4, ONCB work team x9 / Self-paid Elisabeth's spouse</t>
  </si>
  <si>
    <t>PER HEAD for ONCB to Pay</t>
  </si>
  <si>
    <t>Disregard this</t>
  </si>
  <si>
    <t>Dinner 15</t>
  </si>
  <si>
    <t>Break 16 Morning and Afternoon</t>
  </si>
  <si>
    <t xml:space="preserve">Jorge, Lars, Niyom, Areepak </t>
  </si>
  <si>
    <t>Lunch 16</t>
  </si>
  <si>
    <t>Break 17 Morning and Afternoon</t>
  </si>
  <si>
    <t>Lunch 17</t>
  </si>
  <si>
    <t>Dinner 17</t>
  </si>
  <si>
    <t>PER HEAD for Hotel to arrange</t>
  </si>
  <si>
    <t xml:space="preserve">15 Dinner </t>
  </si>
  <si>
    <t>16 Lunch</t>
  </si>
  <si>
    <t>17 Lunch</t>
  </si>
  <si>
    <t>17 Dinner</t>
  </si>
  <si>
    <t>Meeting package</t>
  </si>
  <si>
    <t>Pax</t>
  </si>
  <si>
    <t>*Regular: 14 D-17 L plus 14 PPl MFLF , ONCB staff</t>
  </si>
  <si>
    <t>*K.Kae will weave 2 heads lunch on 16,17 GIZ photo and MFLF staff</t>
  </si>
  <si>
    <t>Halal for Mahjoob and Dunan</t>
  </si>
  <si>
    <t>*on 14 Dec only 3 staff from ONCB need Dinner</t>
  </si>
  <si>
    <t>Total head count on 16 L when paying and for ONCB</t>
  </si>
  <si>
    <t>Fish allergy for Jairo</t>
  </si>
  <si>
    <t>Total head count on 17 L when paying and for ONCB</t>
  </si>
  <si>
    <t>Pure veg for Radhika</t>
  </si>
  <si>
    <t xml:space="preserve">Gluten free for John  no WHEAT </t>
  </si>
  <si>
    <t xml:space="preserve">14 Dec Accommodation </t>
  </si>
  <si>
    <t>plus 3 for ONCB staff</t>
  </si>
  <si>
    <t>VIP house</t>
  </si>
  <si>
    <t>Din 15</t>
  </si>
  <si>
    <t>from Total 75</t>
  </si>
  <si>
    <t xml:space="preserve">Areepak </t>
  </si>
  <si>
    <t>L 17</t>
  </si>
  <si>
    <t>Pilailuck,Pipatpong leave on 16 + oncb</t>
  </si>
  <si>
    <t>D 17</t>
  </si>
  <si>
    <t>Pilailuck,Pipatpong,Phawana, oncb pooyai 4 + 9 oncb staff</t>
  </si>
  <si>
    <t>16 pax</t>
  </si>
  <si>
    <t>MFLF VIP participants</t>
  </si>
  <si>
    <t>Ms. Phawana Niemloy</t>
  </si>
  <si>
    <t>Board Member</t>
  </si>
  <si>
    <t>WE134</t>
  </si>
  <si>
    <t>Leave to Chiang Mai in the morning by his own car</t>
  </si>
  <si>
    <t>- สาวงานฟ้อนต้อนรับคณะ 4  คน</t>
  </si>
  <si>
    <t>ลานข้างหอคำ</t>
  </si>
  <si>
    <t>- ลานข้างหอคำ</t>
  </si>
  <si>
    <t>พี่ตูมตาม</t>
  </si>
  <si>
    <t>- ﻿เครื่องเสียง ไมค์สำหรับ MC เปิดดนตรีคลอ</t>
  </si>
  <si>
    <t>- สาวงามต้อนรับคณะที่ประตูศรีชมชื่น</t>
  </si>
  <si>
    <t>- Welcome Drink น้ำฝรั่งสด+แมคคาสมุนไพร+เห็ดอ้อนดอย</t>
  </si>
  <si>
    <t>- อุปกรณ์ โต๊ะ ผ้าปูโต๊ะ อุปกรณ์ใส่อาหารว่าง และเครื่องดื่ม</t>
  </si>
  <si>
    <t>- อาวาโรจะเสริฟเครื่องดื่มที่ไหน จะเริ่มมาเตรียมกี่โมง</t>
  </si>
  <si>
    <t>- จุดถ่ายภาพ แถวแรกเก้าอี้ 20 ตัว แถว 2 ยืน แถว 3 แท่นยืน</t>
  </si>
  <si>
    <t>- MC script</t>
  </si>
  <si>
    <t>KLC</t>
  </si>
  <si>
    <t>พี่ฟิลด์/Cleo</t>
  </si>
  <si>
    <t>TBC</t>
  </si>
  <si>
    <t>- ประดับเทียนโคม</t>
  </si>
  <si>
    <t>ทีม MFLF</t>
  </si>
  <si>
    <t>- ฉีดน้ำล้างตะไคร่น้ำ,ฉีดยาไล่ยุง</t>
  </si>
  <si>
    <t>- ทำความสะอาดห้องน้ำ</t>
  </si>
  <si>
    <t>- ผังกาดหมั้ว และโต๊ะอาหารวีไอพี</t>
  </si>
  <si>
    <t>- โพเดียมและแท่นวางเอกสาร คำากล่าวผวจ.และเลขาฯปปส.</t>
  </si>
  <si>
    <t>- ตั่ง, โต๊ะ สาหรับจัดกาดในงาน</t>
  </si>
  <si>
    <t>- เมนูอาหารในกาดหมั้ว</t>
  </si>
  <si>
    <t>- แปลรายการอาหาร เป็นภาษาอังกฤษ</t>
  </si>
  <si>
    <t>- จัดทากรอบป้าย VIP Seat และวางป้ายอาหาร</t>
  </si>
  <si>
    <t>- เมนูตั้งโต๊ะ</t>
  </si>
  <si>
    <t>MFLF ทีม</t>
  </si>
  <si>
    <t>ต้องมีหรือเปล่า?</t>
  </si>
  <si>
    <t>VIP 12  ที่</t>
  </si>
  <si>
    <t>80 ที่</t>
  </si>
  <si>
    <t>พี่ฟิลด์</t>
  </si>
  <si>
    <t>4  คน</t>
  </si>
  <si>
    <t>IT</t>
  </si>
  <si>
    <t>Cleo</t>
  </si>
  <si>
    <t>18.30 น.</t>
  </si>
  <si>
    <t>ผู้เข้าร่วมประชุมพร้อมกันที่ลอบบี้โรงแรม</t>
  </si>
  <si>
    <t>ประมาณ 60 คน</t>
  </si>
  <si>
    <t>18.40 น.</t>
  </si>
  <si>
    <t>คณะพร้อมในรถตู้</t>
  </si>
  <si>
    <t>18.50 น.</t>
  </si>
  <si>
    <t>ขบวนรถคณะเดินทางถึงอุทยานศิลปะวัฒนธรรมแม่ฟ้าหลวง</t>
  </si>
  <si>
    <t>ต้อนรับคณะผู้เข้าร่วมประชุม</t>
  </si>
  <si>
    <t>ทีมล่วงหน้า มาถึง</t>
  </si>
  <si>
    <t>14.00 น.</t>
  </si>
  <si>
    <t>IT ดูจุดถ่ายถาพคณะ</t>
  </si>
  <si>
    <t>MC รันกำหนดการ มาร์จุดยืน ซ้อมสคริปต์ แต่งตัว</t>
  </si>
  <si>
    <t>เจ้าหน้าที่ นักแสดง ทานอาหารเย็น</t>
  </si>
  <si>
    <t>ลิ้ม มิน วุ้น โบว์ แอน แจน จอย ไหม</t>
  </si>
  <si>
    <t>รถตู้ 8 คัน</t>
  </si>
  <si>
    <t xml:space="preserve">จัดรถสำหรับแขก แยกรถ VIP 8  คัน ทีม Leader ประจำรถ </t>
  </si>
  <si>
    <t>ทีมผู้บริการ อาจเดินทางมาพร้อมแขกหรือแยกรถ</t>
  </si>
  <si>
    <t>อาหารเย็น</t>
  </si>
  <si>
    <t>รร.เดอะริเวอร์รี่  เชียงราย</t>
  </si>
  <si>
    <t>Cleo/พี่ฟิลด์</t>
  </si>
  <si>
    <t>ช่างภาพ/ไอที</t>
  </si>
  <si>
    <t>อรรพล</t>
  </si>
  <si>
    <t>ออกเดินทางจากโรงแรมมายังไร่แม่ฟ้าหลวง</t>
  </si>
  <si>
    <t>รถดอยตุง stand by เก็บตกคณะที่ตกรถจาก Riverie</t>
  </si>
  <si>
    <t>นัทชา /ยานยนต์</t>
  </si>
  <si>
    <t>ลุงอ้าย/ทีม MFLF</t>
  </si>
  <si>
    <t xml:space="preserve">ไร่แม่ฟ้าหลวง
ประตูศรีชมชื่น
</t>
  </si>
  <si>
    <t>คณะเดินเข้าประตูศรีชมชื่น</t>
  </si>
  <si>
    <t>ผู้ใหญ่แม่ฟ้าหลวงต้อนรับคณะ</t>
  </si>
  <si>
    <t>สาวงามยืนแถวต้อนรับคล้องพวงมาลัยมะลิ</t>
  </si>
  <si>
    <t>ภรรยา ผวจ.ไม่ร่วมเดินทางมาด้วย</t>
  </si>
  <si>
    <t>พิธีกรในงาน กล่าวต้อนรับ เล่าเรื่องไร่แม่ฟ้าหลวง</t>
  </si>
  <si>
    <t>พิธีกรเชิญผู้แทนกล่าวตอนรับที่โพเดียม</t>
  </si>
  <si>
    <t>คำกล่าวเลขา ปปส.</t>
  </si>
  <si>
    <t>เจ้าหน้าที่จัดเก้าอี้สาหรับถ่ายภาพหมู่</t>
  </si>
  <si>
    <t>ถ่ายภาพหมู่</t>
  </si>
  <si>
    <t>ทีม MFLF/ไร่แม่ฟ้าหลวง</t>
  </si>
  <si>
    <t>19.10 น.</t>
  </si>
  <si>
    <t>แจ้งคิวเลขาปปส.</t>
  </si>
  <si>
    <t>วุ้น</t>
  </si>
  <si>
    <t>พิธีกรเชิญคณะถ่ายภาพหมู่</t>
  </si>
  <si>
    <t>คณะถ่ายภาพหมู่ร่วมกัน</t>
  </si>
  <si>
    <t>19.30 น.</t>
  </si>
  <si>
    <t>พิธีกรเชิญคณะเดินไปลานพระรูปเพื่อรับประทานอาหาร แนะนำอาหาร</t>
  </si>
  <si>
    <t>เชิญ VIP นั่งโต๊ะ เจ้าหน้าที่เสริฟอาหารที่โต๊ะ VIP</t>
  </si>
  <si>
    <t>ดูแลอำนวยความสะดวก</t>
  </si>
  <si>
    <t>19.45 น.</t>
  </si>
  <si>
    <t>ลานพระรูป</t>
  </si>
  <si>
    <t>พิธีกรให้ข้อมูลการแสดงหลังแสดงจบ</t>
  </si>
  <si>
    <t>เวลาการแสดงต้องดูตามสถานการณ์จริง</t>
  </si>
  <si>
    <t>20.00 น.</t>
  </si>
  <si>
    <t>20.30 น.</t>
  </si>
  <si>
    <t>พิธีกรแจ้งคณะให้ขึ้นรถตามจุดส่ง</t>
  </si>
  <si>
    <t>เดินทางกลับ รร.เดอะริเวอร์รี่</t>
  </si>
  <si>
    <t>20.45 น.</t>
  </si>
  <si>
    <t>ทีม MFLF/อรรถพล</t>
  </si>
  <si>
    <t>ดูลิสต์รายการอาหาร</t>
  </si>
  <si>
    <t>ควบคุมและดำเนินการจัดการแสดง</t>
  </si>
  <si>
    <t>ลิ้ม/มิน</t>
  </si>
  <si>
    <t>Team Leader MFLF</t>
  </si>
  <si>
    <t>21.15 น.</t>
  </si>
  <si>
    <t>รับ จนท.เดินทางกลับดอยตุง</t>
  </si>
  <si>
    <t xml:space="preserve">รถตู้รับจนท.จากไร่แม่ฟ้าหลวง และแวะรับส่วนที่ไปส่งคณะที่ Riverie กลับดอยตุง </t>
  </si>
  <si>
    <t>21.30 น.</t>
  </si>
  <si>
    <t>รร.เดอะริเวอร์รี่ เชียงราย</t>
  </si>
  <si>
    <t>จนท. เดินทางกลับดอยตุง</t>
  </si>
  <si>
    <t>รถตู้ดอย 1 คัน
รถแวน 1 คัน
จนท.ประมาณ 8 คน</t>
  </si>
  <si>
    <t>วุ้นกำกับคิวถ่ายภาพ ให้ VIP นั่งแถวหน้า</t>
  </si>
  <si>
    <t xml:space="preserve"> - เตรียมโต๊ะ เก้าอี้ สาหรับแขกคณะผู้เข้าประชุม</t>
  </si>
  <si>
    <t>- ชุดการแสดงพื้นเมือง 3 ชุด</t>
  </si>
  <si>
    <t>3 ชุด</t>
  </si>
  <si>
    <t xml:space="preserve">Team leader ประจำรถ </t>
  </si>
  <si>
    <t>รถนำตำรวจ แสตนบายด์ นำขบวนหน้าประตูศรีชมชื่น</t>
  </si>
  <si>
    <t>สภ.แม่ฟ้าหลวง</t>
  </si>
  <si>
    <t>ตร.ตูมตาม</t>
  </si>
  <si>
    <t>อาหารเช้า</t>
  </si>
  <si>
    <t>18.00 - 19.00 น.</t>
  </si>
  <si>
    <t>10.00 - 10.15 น.</t>
  </si>
  <si>
    <t>12.30 - 15.00 น.</t>
  </si>
  <si>
    <t>1. ลานสนามหญ้าคลับ 31   2. ศาลาลีลาวดี</t>
  </si>
  <si>
    <t xml:space="preserve">อาหารว่างบ่าย 2 จุด </t>
  </si>
  <si>
    <t>ครัวตำหนัก</t>
  </si>
  <si>
    <t xml:space="preserve">วันที่ </t>
  </si>
  <si>
    <t>ประเภทรถ</t>
  </si>
  <si>
    <t>จำนวน/คัน</t>
  </si>
  <si>
    <t>รายละเอียด</t>
  </si>
  <si>
    <t>รถคาร์โก้กระเป๋า</t>
  </si>
  <si>
    <t>ตารางการใช้รถ คณะการประชุมกลุ่มผู้เชี่ยวชาญด้านการพัฒนาทางเลือก (Expert Group Meeting on Alternative Development (EGM)
ระหว่างวันที่ 14 - 18 ธันวาคม  2562</t>
  </si>
  <si>
    <t>ซุ้มกิจกรรม/สินค้า</t>
  </si>
  <si>
    <t>ซุ้มร้านค้าดอยตุง</t>
  </si>
  <si>
    <t>หมอเมือง นวดแผนโบราณ</t>
  </si>
  <si>
    <t>ซุ้มการแสดง</t>
  </si>
  <si>
    <t>วงดนตรีพื้นเมือง</t>
  </si>
  <si>
    <t>สาวงานต้อนรับ 4 คน</t>
  </si>
  <si>
    <t>การแสดง 3 ชุด</t>
  </si>
  <si>
    <t>อื่นๆ</t>
  </si>
  <si>
    <t>DT Lifstyle</t>
  </si>
  <si>
    <t>พันเอกสุพรรณ</t>
  </si>
  <si>
    <t>อาสาทำดีรุ่น  3</t>
  </si>
  <si>
    <t>อาสาทำดีรุ่น 3</t>
  </si>
  <si>
    <t>ขายของในงานสีสัน ประสานผ่านอรัญญา 098-0056100</t>
  </si>
  <si>
    <t>วันเสาร์ที่ 14  ธันวาคม 2562</t>
  </si>
  <si>
    <t>วันอังคารที่ 17 ธันวาคม 2562</t>
  </si>
  <si>
    <t>088 - 2809920</t>
  </si>
  <si>
    <t>วันพุธที่ 18 ธันวาคม 2562</t>
  </si>
  <si>
    <t>รถตู้ลุงอ้าย</t>
  </si>
  <si>
    <t>07.00 - 20.00 น.</t>
  </si>
  <si>
    <t>รถกระเป๋า</t>
  </si>
  <si>
    <t>รถตู้ขนของ</t>
  </si>
  <si>
    <t>No.007177</t>
  </si>
  <si>
    <t>No.007132</t>
  </si>
  <si>
    <t>รถกระบะ 4 ประตู</t>
  </si>
  <si>
    <t>ทยอยรับกระเป๋าของคณะ EGM จากสนามบินแม่ฟ้าหลวงส่งที่พักดอยตุงลอด์จ (ทั้งวัน) เนื่องจากไฟล์ทเดินทางคณะต่างเวลา</t>
  </si>
  <si>
    <t xml:space="preserve">รับกระเป๋าของคณะ EGM จากที่พักดอยตุงลอด์จ ส่งโรงแรมเดอะ ริเวอร์รี่ เชียงราย </t>
  </si>
  <si>
    <t>08.00 - 20.00 น.</t>
  </si>
  <si>
    <t>08.00 - 17.00 น.</t>
  </si>
  <si>
    <t>รับ - ส่งคณะ EGM ศึกษาดูงานศูนย์ผลิตและจำหน่ายงานมือ และส่งโรงแรมเดอะ ริเวอร์รี่ เชียงราย</t>
  </si>
  <si>
    <t>No.007136</t>
  </si>
  <si>
    <t>No.007137</t>
  </si>
  <si>
    <t>รถฟอร์จูนเนอร์</t>
  </si>
  <si>
    <t>No.007138</t>
  </si>
  <si>
    <t xml:space="preserve">รับ - ส่งคณะ EGM จากโรงแรมเดอะริเวอร์รี่ เชียงราย ไปร่วมงานเลี้ยงอาหารค่ำ ณ ไร่แม่ฟ้าหลวง </t>
  </si>
  <si>
    <t>16.00-21.00 น.</t>
  </si>
  <si>
    <t>ทยอยรับคณะ EGM จากโรงแรมเดอะริเวอร์รี่ เชียงราย ส่งสนามบินแม่ฟ้าหลวง (ทั้งวัน) เนื่องจากไฟล์ทเดินทางคณะต่างเวลา</t>
  </si>
  <si>
    <t xml:space="preserve">รถตู้ยานยนต์ </t>
  </si>
  <si>
    <t>ทยอยรับ กระเป๋า คณะ EGM จากโรงแรมเดอะริเวอร์รี่ เชียงราย ส่งสนามบินแม่ฟ้าหลวง (ทั้งวัน) เนื่องจากไฟล์ทเดินทางคณะต่างเวลา</t>
  </si>
  <si>
    <t>No.007140</t>
  </si>
  <si>
    <t>06.30 - 18.00 น.</t>
  </si>
  <si>
    <t>รับคณะEGM  16 ท่าน จากโรงแรมเดอะริเวอร์รี่ เชียงรายเดินทางไปศึกษาดูงานโครงการร้อยใจรักษ์ (หมู่บ้านห้วยส้าน) และส่งสนามบินแม่ฟ้าหลวง</t>
  </si>
  <si>
    <t>No.007141</t>
  </si>
  <si>
    <t>No.007139</t>
  </si>
  <si>
    <t>No.007178</t>
  </si>
  <si>
    <t>14.00 - 21.00 น.</t>
  </si>
  <si>
    <t>07.00 - 18.00 น</t>
  </si>
  <si>
    <t>ใบจองแยก</t>
  </si>
  <si>
    <t>ชื่อ-สกุล</t>
  </si>
  <si>
    <t>ประเด็นการพูดคุย</t>
  </si>
  <si>
    <t>นางรัชนี</t>
  </si>
  <si>
    <t>เมืองมูล</t>
  </si>
  <si>
    <t>ลีซอ</t>
  </si>
  <si>
    <t>ห้วยส้าน</t>
  </si>
  <si>
    <t>ประสบการณ์ชีวิตที่ผ่านมาเคยทำความผิดอะไรมาบ้าง มีมุมมองต่ออนาคตของตนเองและชุมชนในพื้นที่โครงการร้อยใจรักษ์อย่างไร</t>
  </si>
  <si>
    <t>นายมานิต</t>
  </si>
  <si>
    <t>กลิ่นเกษร</t>
  </si>
  <si>
    <t>ยะผ่า</t>
  </si>
  <si>
    <t>ประสบการณ์การ เสพ ค้า ติดคุกและพ้นโทษจุดเปลี่ยนที่ทำให้ตัดสินใจเลือกอาชีพสุจริต หันหลังให้ยาเสพติด</t>
  </si>
  <si>
    <t xml:space="preserve">นายสมบูรณ์ </t>
  </si>
  <si>
    <t>นางวิภา</t>
  </si>
  <si>
    <t>แสนจัน</t>
  </si>
  <si>
    <t>อดีตผู้ที่มีเคยความเกี่ยวข้องกับการค้ายาเสพติดในพื้นที่</t>
  </si>
  <si>
    <t>นายสงกรานต์</t>
  </si>
  <si>
    <t>แสนจันทร์</t>
  </si>
  <si>
    <t>นายอำเภอแม่อาย</t>
  </si>
  <si>
    <t>รายชื่อวิทยากรรับคณะการประชุมกลุ่มผู้เชี่ยวชาญด้านการพัฒนาทางเลือก
 (Expert Group Meeting on Alternative Development (EGM)) 
วันพุธที่ 18 ธันวาคม 2562 ณ สำนักงานในหมู่บ้านห้วยส้าน เวลา 09.30 - 11.30 น.</t>
  </si>
  <si>
    <t>อาสาทำดี</t>
  </si>
  <si>
    <t>วงศาทยานน</t>
  </si>
  <si>
    <t>ชีวิตที่ผ่านมาเคยทำความผิดอะไรมาบ้าง  ค้า ตอนนี้ชีวิตเปลี่ยนแปลงอย่างไรประกอบอาชีพอะไร</t>
  </si>
  <si>
    <t xml:space="preserve">นายสิทธิศักดิ์ </t>
  </si>
  <si>
    <t>อภิกุลชัยสิทธิ์</t>
  </si>
  <si>
    <t>- ชุดลำโพงล้อลากพร้อมไมค์ 1 ชุด</t>
  </si>
  <si>
    <t>- บรรยายสรุปงานสิ่งแวดล้อม</t>
  </si>
  <si>
    <t>- ชุดลำโพงสายสะพายพร้อมไมค์ 1 ชุด</t>
  </si>
  <si>
    <t>- ความสะอาดห้องน้ำ สถานที่โดยรอบบริเวณ</t>
  </si>
  <si>
    <t>เบล์/พี่อ้น</t>
  </si>
  <si>
    <t>- จัดการดูแลแพะให้อยู่รวมกันเป็นกลุ่ม</t>
  </si>
  <si>
    <t xml:space="preserve"> 2 คัน</t>
  </si>
  <si>
    <t>รถเช่าลุงอ้าย แสตนบายด์รับ-ส่งคณะ ตั้งแต่เวลา 07.30 น.</t>
  </si>
  <si>
    <t>1 ชุด</t>
  </si>
  <si>
    <t>ขอความร่วมมือให้จอดที่ลานข้างโรงงานคั่วกาแฟ</t>
  </si>
  <si>
    <t>คณะเช็คเอ้าท์ตั้งแต่เวลา 07.00 - 08.00 น. เมื่อขนกระเป๋าขึ้นครบแล้วนำส่งโรงแรมเดอะริเวอร์รี่ เชียงราย</t>
  </si>
  <si>
    <t>3 คัน</t>
  </si>
  <si>
    <t>1 คัน</t>
  </si>
  <si>
    <t>โรงแรมเดอะริเวอร์รี่ เชียงราย</t>
  </si>
  <si>
    <t xml:space="preserve">แสตนบายด์รถฟอร์จูนเนอร์รอรับ เจ้าหน้าที่หน้าอาคาร 2  เวลา 06.30 น. </t>
  </si>
  <si>
    <t xml:space="preserve">ไร่แม่ฟ้าหลวง </t>
  </si>
  <si>
    <t>รับคณะ EGM เดินทางไปร่วมงานเลี้ยงรับรองอาหารค่ำ ณ ไร่แม่ฟ้าหลวง</t>
  </si>
  <si>
    <t>รับคณะ EGM จาก ไร่แม่ฟ้าหลวง ส่งโรงแรมเดอะริเวอรรี่ เชียงราย</t>
  </si>
  <si>
    <t>รถตู้ลุงอ้าย จำนวน 8 คันเดินทางไปรอรับคณะ ตั้งแต่เวลา 16.00 น. เมื่อถึงไร่แม่ฟ้าหลวงใช้ทางเข้าประตูศรีชมชื่น</t>
  </si>
  <si>
    <t xml:space="preserve"> ช่างภาพ ไอที 2 คน เดินทางไปโรงแรมเอะริเวอร์รี่ เชียงราย ร่วมการประชุมคณะ EGM (เริ่มลงทะเบียน 08.00 - 09.00 น.)</t>
  </si>
  <si>
    <t>รถตั้งขบวนรอรับคณะ หน้าประตูศรีชมชื่น เรียงลำดับตามหมายเลขรถ คณะขึ้นได้เลยเต็มออกได้เลย No Seating</t>
  </si>
  <si>
    <t>รับเจ้าหน้าที่ KLC, CSE จากรร.เดอะริเวอรี่  กลับดอยตุง</t>
  </si>
  <si>
    <t>รับ  ช่างภาพ ไอที 2 คน เดินทางไปโรงแรมเอะริเวอร์รี่ เชียงราย ร่วมการประชุมคณะ EGM
 (เริ่มลงทะเบียน 08.00 - 09.00 น.)</t>
  </si>
  <si>
    <t>รับคณะ EGM (บางส่วน) ณ โรงแรมเดอะริเวอร์รี่ ส่งสนามบินแม่ฟ้าหลวง</t>
  </si>
  <si>
    <t>รถตู้ รับ นัฐชา KLC หน้าอาคาร 2 ไปรับคณะ EGM ณ โรงแรมเดอะริเวอร์รี่ ส่งสนามบินแม่ฟ้าหลวง</t>
  </si>
  <si>
    <t>โรงแรม เดอะริเวอร์รี่ เชียงราย</t>
  </si>
  <si>
    <t>รับคณะ EGM  ณ โรงแรมเดอะริเวอร์รี่  เข้าพื้นที่โครงการร้อยใจรักษ์ (สนง.ในหมู่บ้านห้วยส้าน)</t>
  </si>
  <si>
    <t>2 คัน</t>
  </si>
  <si>
    <t>ส่วนล่วงหน้าเตรียมการรับคณะที่สำนักงานในหมู่บ้านห้วยส้าน</t>
  </si>
  <si>
    <t>07.30 - 18.00 น.</t>
  </si>
  <si>
    <t>08.00 - 13.00 น.</t>
  </si>
  <si>
    <t>06.30 - 19.00 น.</t>
  </si>
  <si>
    <t>16.00 - 18.00 น.</t>
  </si>
  <si>
    <t>20.45 -21.30 น.</t>
  </si>
  <si>
    <t>21.30 -22.30 น.</t>
  </si>
  <si>
    <t>13.00 - 20.00 น.</t>
  </si>
  <si>
    <t>สำนักงานบ้านห้วยส้าน</t>
  </si>
  <si>
    <t>สิ่งของที่ต้องเตรียม</t>
  </si>
  <si>
    <t>ชุดลำโพงสายสะพาย 1 ชุด</t>
  </si>
  <si>
    <t>ทิชชู่ในรถตู้ 8 กล่อง</t>
  </si>
  <si>
    <t>ชุดยาสามัญ 8 ชุด</t>
  </si>
  <si>
    <t>กระเป๋ายาสามัญ 1 ใบ</t>
  </si>
  <si>
    <t>07.00 - 21.00 น.</t>
  </si>
  <si>
    <t>คณะเดินทางมาถึงสนามบินแม่ฟ้าหลวงต่างไฟล์ทต่างเวลา</t>
  </si>
  <si>
    <t>สนามบินแม่ฟ้าหลวง</t>
  </si>
  <si>
    <t>09.00 - 21.00 น.</t>
  </si>
  <si>
    <t>คณะเดินทางถึงที่พักดอยตุงลอด์จ / เช็คอินที่พัก</t>
  </si>
  <si>
    <t xml:space="preserve">จัดรถตู้ 8 คัน รับคณะเนื่องจากทยอยเดินทางมาถึงสนามบินแม่ฟ้าหลวงต่างไฟล์ทต่างเวลา ตั้งแต่เวลา 08.55 - 21.00 น.พร้อมกับรถกระเป๋ารับกระเป๋าคณะจากสนามบินนำส่งโรงแรมดอยตุงลอด์จ </t>
  </si>
  <si>
    <t>รถตู้เช่าลุงอ้าย/ยานยนต์</t>
  </si>
  <si>
    <t>ตู้ 8
รถกระเป๋า 2</t>
  </si>
  <si>
    <t>ลุงอ้าย/ยานยนต์/ลิ้ม/นัทชา/มิน</t>
  </si>
  <si>
    <t>เช็คอิน</t>
  </si>
  <si>
    <t>ศาลาลาลีลาวดี</t>
  </si>
  <si>
    <t>รับประทานอาหารค่ำ ณ ศาลาลีลาวดี</t>
  </si>
  <si>
    <t>ห้องอาหาร/ป้าเครือ/พี่โย่</t>
  </si>
  <si>
    <t>ออกเดินทางไปยังห้องประชุมออดิทอเรี่ยม หอแห่งแรงบันดาลใจ</t>
  </si>
  <si>
    <t>07.00-08.-30 น.</t>
  </si>
  <si>
    <t>08.30 - 09.00 น.</t>
  </si>
  <si>
    <t>09.00-10.00 น.</t>
  </si>
  <si>
    <t>รับฟังบรรยายสรุปโครงการพัฒนาดอยตุงฯ และการพัฒนาทางเลือกที่ยั่งยืน</t>
  </si>
  <si>
    <t>IT/MFLF ทีม</t>
  </si>
  <si>
    <t>หอแห่งแรงบันดาลใจ</t>
  </si>
  <si>
    <t xml:space="preserve">ห้องประชุมออดิทอเรี่ยม, IT:เตรียมไมค์โครโฟน 4 ตัว เผื่อ Q &amp; A , Pointer, สไลด์บรรยาย </t>
  </si>
  <si>
    <t>สภ.แม่ฟ้าหลวง /MFLF ทีม</t>
  </si>
  <si>
    <t>กระบะมีหลังคา
1 คัน</t>
  </si>
  <si>
    <t>ยานยนต์/มิน</t>
  </si>
  <si>
    <t>09.00 น.</t>
  </si>
  <si>
    <t>10.15  -10.30 น.</t>
  </si>
  <si>
    <t xml:space="preserve">คณะออกจากโครงการพัฒนาดอยตุงฯไปยัง โรงงานคั่วกาแฟศูนย์ผลิตและจำหน่ายงานมือฯ   </t>
  </si>
  <si>
    <t>รถจอดตรงถนนหน้าโรงงานคั่วกาแฟ Team Leader นำคณะส่งจุดรับประทานอาหารว่าง</t>
  </si>
  <si>
    <t>รับประทานอาหารว่าง ณ โรงงานคั่วกาแฟ</t>
  </si>
  <si>
    <t>10.30 - 10.45 น.</t>
  </si>
  <si>
    <t>ห้องอาหาร/โรงงานคั่วกาแฟ</t>
  </si>
  <si>
    <t>ป้าเครือ/คำนวน/พี่หมวย</t>
  </si>
  <si>
    <t xml:space="preserve"> - แบ่งการดูงานออกเป็น   3 กลุ่มศึกษาดูงานศูนย์ผลิตและจำหน่ายงานมือ </t>
  </si>
  <si>
    <t>โรงงานเซรามิก</t>
  </si>
  <si>
    <t>10.45 -11.00 น.</t>
  </si>
  <si>
    <t>11.00 - 12.00 น.</t>
  </si>
  <si>
    <t>สภ.แม่ฟ้าหลวง/รถตู้ลุงอ้าย</t>
  </si>
  <si>
    <t>10 คัน</t>
  </si>
  <si>
    <t>12.00 - 12.30 น.</t>
  </si>
  <si>
    <t xml:space="preserve">เลือกซื้ออาหารรับประทานอาหารกลางวัน  ในงานสีสันแห่งดอยตุงตามอัธยาศัย </t>
  </si>
  <si>
    <t>ยานยนต์/ MFLF ทีม</t>
  </si>
  <si>
    <t>รถตู้ 2 คัน</t>
  </si>
  <si>
    <t>12.30-15.00 น.</t>
  </si>
  <si>
    <t>อาคาร 2</t>
  </si>
  <si>
    <t>14.00 - 15.00 น.</t>
  </si>
  <si>
    <t xml:space="preserve"> คลับ 31</t>
  </si>
  <si>
    <t xml:space="preserve"> - ผู้เข้าร่วมประชุม  พร้อมกันที่หน้าอาคาร 2 ทยอยขึ้นรถตู้รับ - ส่ง เพื่อเดินทางไปยังจุดจัดการสนทนากับชุมชน ดอยตุงลอด์จ</t>
  </si>
  <si>
    <t>เจ้าหน้าที่ MFLF ทีมรอให้การต้อนรับ 
เก้าอี้สำหรับการนั่งพูดคุย 2 จุด ศาลาลีลาวดีและลานสนามหญ้าหน้าคลับ 31 จุดละ 50 ตัว</t>
  </si>
  <si>
    <t>ศาลาลีลาวดี/คลับ 31</t>
  </si>
  <si>
    <t>13.30 - 14.00 น.</t>
  </si>
  <si>
    <t>สนามหญ้าหน้าคลับ 31</t>
  </si>
  <si>
    <t>แบ่งกลุ่มร่วมพูดคุยแลกเปลี่ยนกับผู้อาวุโส ของโครงการพัฒนาดอยตุงฯ และเยาวชนรุ่นใหม่ ออกเป็น 2 กลุ่ม</t>
  </si>
  <si>
    <t xml:space="preserve"> MFLF ทีม</t>
  </si>
  <si>
    <t>เชิญวิทยากรมาประจำกลุ่มสนทนา</t>
  </si>
  <si>
    <t>จุดบริการอาหารว่างหน้าคลับ 31</t>
  </si>
  <si>
    <t>17.00 - 17.30 น.</t>
  </si>
  <si>
    <t>ก่อนเดินทางกลับเชิญคณะเข้าห้องน้ำก่อนเดินทางกลับ</t>
  </si>
  <si>
    <t>ห้องน้ำใต้ศาลาลีลาวดี
ห้องน้ำหน้าคลับ 31</t>
  </si>
  <si>
    <t>ออกเดินทางจาก โครงการพัฒนาดอยตุงฯ โรงแรม เดอะริเวอร์รี่ เชียงราย</t>
  </si>
  <si>
    <t>17.30 - 18.30 น.</t>
  </si>
  <si>
    <t>เชิญคณะขึ้นรถตู้รับ-ส่ง ดอยตุงลอด์จ ส่งที่แยกทางขึ้นพระตำหนักดอยตุง</t>
  </si>
  <si>
    <t>MFLF ทีม/สภ.แม่ฟ้าหลวง</t>
  </si>
  <si>
    <t>พี่ตูมตาม/ลิ้ม/สว.8</t>
  </si>
  <si>
    <t>วุ้น/โบว์/พี่ไหม</t>
  </si>
  <si>
    <t>แยกบ้านพักรับรอง</t>
  </si>
  <si>
    <t>ลงทะเบียน ณ โรงแรม เดอะริเวอร์รี บาย กะตะธานี จังหวัดเชียงราย</t>
  </si>
  <si>
    <t>พิธีเปิดการประชุม ณ รร. เดอะริเวอร์รี บาย กะตะธานี จังหวัดเชียงราย</t>
  </si>
  <si>
    <t>ความคืบหน้าด้านการพัฒนาทางเลือก และประเด็นสำคัญจากการประชุม EGM ที่ผ่านมา</t>
  </si>
  <si>
    <t xml:space="preserve">ถ่ายรูปร่วมกันและพักรับประทานอาหารว่าง </t>
  </si>
  <si>
    <t>การพัฒนาทางเลือกและการมีส่วนร่วมของภาคเอกชน</t>
  </si>
  <si>
    <t>หมายเหตุ: ผู้เข้าร่วมจะถูกแบ่งออกเป็น 4 กลุ่ม หมุนเวียนไปพูดคุยกับผู้แทนจากภาคเอกชนในแต่ละสถานี โดยใช้เวลาประมาณ 30 นาที ในแต่ละสถานี</t>
  </si>
  <si>
    <t>พักรับประทานอาหารกลางวัน</t>
  </si>
  <si>
    <t>การอภิปรายเกี่ยวกับการมีส่วนร่วมของภาคเอกชน</t>
  </si>
  <si>
    <t>รถตู้ลุงอ้ายจอดรอรับคณะบริเวณแยกบ้านพักรับรอง</t>
  </si>
  <si>
    <t>07.00 - 08.00 น.</t>
  </si>
  <si>
    <t>ยานยนต์/ลิ้ม</t>
  </si>
  <si>
    <t>ลิ้ม/ยานยนต์/วุ้น</t>
  </si>
  <si>
    <t>พักรับประทานอาหารว่าง</t>
  </si>
  <si>
    <t>หัวข้อที่ 1: การพัฒนาทางเลือกและหลักนิติธรรม</t>
  </si>
  <si>
    <t>8:30 – 9:00 น.</t>
  </si>
  <si>
    <t>9:00 – 9:20 น.</t>
  </si>
  <si>
    <t>9:20 – 10:00 น.</t>
  </si>
  <si>
    <t>10:00 – 10:30 น.</t>
  </si>
  <si>
    <t>10:30 – 12:30 น.</t>
  </si>
  <si>
    <t>10.00 - 10.30 น.</t>
  </si>
  <si>
    <t>10.30 - 12.00 น.</t>
  </si>
  <si>
    <t>13:30 – 15:00 น.</t>
  </si>
  <si>
    <t>15:00 – 15:30 น.</t>
  </si>
  <si>
    <t>15:30 – 17:00 น.</t>
  </si>
  <si>
    <t>สรุปผลจากการประชุมวันที่ 1</t>
  </si>
  <si>
    <t>หัวข้อที่ 2: การพัฒนาทางเลือกและการพัฒนาในบริบทชุมชนเมือง</t>
  </si>
  <si>
    <t>การประชุมกลุ่มย่อย : แนวทางในอนาคต</t>
  </si>
  <si>
    <t>กลุ่ม A : การพัฒนาทางเลือกและหลักนิติธรรม</t>
  </si>
  <si>
    <t>กลุ่ม B : การพัฒนาทางเลือกและการพัฒนาในบริบทชุมชนเมือง</t>
  </si>
  <si>
    <t>การประชุมกลุ่มย่อย (ต่อ)</t>
  </si>
  <si>
    <t xml:space="preserve">สรุปผลจากการประชุมกลุ่มย่อย  </t>
  </si>
  <si>
    <t>กล่าวปิดงาน : แนวทางในอนาคต</t>
  </si>
  <si>
    <t xml:space="preserve">รับประทานอาหารเย็นที่โรงแรมเดอะริเวอร์รี บาย กะตะธานี จังหวัดเชียงราย </t>
  </si>
  <si>
    <t>9:00 – 9:15 น.</t>
  </si>
  <si>
    <t>9:15 – 10:45 น.</t>
  </si>
  <si>
    <t>10:45 – 11:15</t>
  </si>
  <si>
    <t>11:15 – 12:45 น.</t>
  </si>
  <si>
    <t>12:45 – 13:45 น.</t>
  </si>
  <si>
    <t>13:45 – 15:15 น.</t>
  </si>
  <si>
    <t>15:15 – 15:45 น.</t>
  </si>
  <si>
    <t>15:45 – 16:15 น.</t>
  </si>
  <si>
    <t>16:15 - 16.30 น.</t>
  </si>
  <si>
    <t>17.00 - 18.00 น.</t>
  </si>
  <si>
    <t>15++</t>
  </si>
  <si>
    <t>ยานยนต์/MFLF ทีม</t>
  </si>
  <si>
    <t>แจน/โกมิน/นัทชา</t>
  </si>
  <si>
    <t>08.30 - 09.30 น.</t>
  </si>
  <si>
    <t>11.30 - 12.30 น.</t>
  </si>
  <si>
    <t>1 คน</t>
  </si>
  <si>
    <t>ยานยนต์/ ลิ้ม</t>
  </si>
  <si>
    <t>ลิ้ม</t>
  </si>
  <si>
    <t>16 คน</t>
  </si>
  <si>
    <t xml:space="preserve">- ดิสเพลย์สินค้ารางวัน G Mark, D Mark </t>
  </si>
  <si>
    <t>- ศึกษาดูงานโรงงานเซรามิก</t>
  </si>
  <si>
    <t>- น้องอิ๋วช่วยเล่าเรื่องเครื่องปั้นเซรามิก ความร่วมมือญี่ปุ่นเมืองคะซะมะ และช่วยตอบคำถามเพิ่มเติม</t>
  </si>
  <si>
    <t>- รถคาร์โก้ขนกระเป๋ารับกระเป๋าคณะ ส่งดอยตุงลอด์จ</t>
  </si>
  <si>
    <t>- รถตู้ทยอยรับ-ส่ง คณะจากสนามบินแม่ฟ้าหลวงไปยังดอยตุงลอด์จ ตลอดทั้งวัน</t>
  </si>
  <si>
    <t>รับ - ส่งคณะ EGM ศึกษาดูงานศูนย์ผลิตและจำหน่ายงานมือ และส่งโรงแรมเดอะ ริเวอร์รี เชียงราย</t>
  </si>
  <si>
    <t xml:space="preserve">รับกระเป๋าของคณะ EGM จากที่พักดอยตุงลอด์จ ส่งโรงแรมเดอะ ริเวอร์รี เชียงราย </t>
  </si>
  <si>
    <t>รับคณะ EGM  ณ โรงแรมเดอะริเวอร์รี ส่งสนามบินแม่ฟ้าหลวง</t>
  </si>
  <si>
    <t>เตรียมรถกระเป๋าทยอยรับ กระเป๋า คณะ EGM จากโรงแรมเดอะริเวอร์รี เชียงราย ส่งสนามบินแม่ฟ้าหลวง (ทั้งวัน) เนื่องจากไฟล์ทเดินทางคณะต่างเวลา</t>
  </si>
  <si>
    <t>รถกระเป๋าทยอยรับ กระเป๋า คณะ EGM จากโรงแรมเดอะริเวอร์รี เชียงราย ส่งสนามบินแม่ฟ้าหลวง</t>
  </si>
  <si>
    <t>รับคณะEGM  16 ท่าน จากโรงแรมเดอะริเวอร์รี เชียงรายเดินทางไปศึกษาดูงานโครงการร้อยใจรักษ์ (หมู่บ้านห้วยส้าน) และส่ง สนามบินแม่ฟ้าหลวง</t>
  </si>
  <si>
    <t>ชุดลำโพงล้อลาก 3 ชุด</t>
  </si>
  <si>
    <t>ชุดกระเป๋า KLC + กระบอกน้ำ EGM ที่ล้างและเติมน้ำแล้ว + ป้ายชื่อ คูปองอาหารและเครื่องดื่ม + บัตรเข้าชมสถานที่</t>
  </si>
  <si>
    <t>ห้องประชุมออดิทอเรี่ยม</t>
  </si>
  <si>
    <t>พี่จอย/ไอที/นัทชา/พี่ฟิลด์/วุ้น</t>
  </si>
  <si>
    <t>รถเวียนทวนเข็มนาฬิกา</t>
  </si>
  <si>
    <t xml:space="preserve"> - ออกเดินทางจากศูนย์ผลิตและจำหน่ายงานมือ ไปบริเวณงานเทศกาลสีสันแห่งดอยตุง ส่งคณะลงที่แยกบ้านรับรองเดินเท้าเข้าไปบริเวณงาน</t>
  </si>
  <si>
    <t>รถนำคณะและรถขบวน ตั้งแถวหน้าโรงงานคั่วกาแฟ รถตำรวจนำ ใช้เส้นทางสายใหม่ จุดลงรถแยกบ้านรับรอง</t>
  </si>
  <si>
    <t>วิทยากรชาวบ้านให้รับฟังบรีฟรอบสุดท้ายและพักผ่อนในห้องคลับ 31 ก่อนถึงเวลาพูดคุย</t>
  </si>
  <si>
    <t>ลิ้ม/โบว์/แจน</t>
  </si>
  <si>
    <t>ยานยนต์ รับเจ้าช่างภาพไอที  2 คน จากโรงแรมเดอะริเวอร์รี่ เชียงราย ส่งดอยตุง</t>
  </si>
  <si>
    <t>เตรียมการงานเลี้ยงอาหารค่ำ คณะผู้เข้าประชุมกลุ่มผู้เชี่ยวชาญด้านการพัฒนาทางเลือก Expert Group Meeting on Alternative Development (EGM)
การพัฒนาทางเลือกและนโยบายด้านยาเสพติดที่ใช้การพัฒนานำ Advancing alternative development and development-oriented drug policies 
วันจันทร์ที่ 16 ธันวาคม 2562
ณ อุทยานศิลปะวัฒนธรรมแม่ฟ้าหลวง จังหวัดเชียงราย</t>
  </si>
  <si>
    <t>รถจอด 2 แถวหน้าประตู ศรีชมชื่น  ส่งแล้วเคลื่อนวนไปจอดรอที่ประตูแก้วมาเลิง team leader ประจำรถรอให้รถเคลื่อนมาถึงหน้าประตูจึงเปิดประตูให้คณะลงทีละ 2 คัน นำเดินเข้าประตูมาส่งที่จุด Welcome Drink ลานข้างหอคำ</t>
  </si>
  <si>
    <t>จอย standby แปล</t>
  </si>
  <si>
    <t>คำกล่าว ผวจ. (ภาษาไทย)</t>
  </si>
  <si>
    <t>รถถอยเข้ามาตั้งขบวนที่หน้าประตูศรีชมชื่น no seating คันไหนเต็มออกก่อนเลย</t>
  </si>
  <si>
    <t>เดินทางกลับ รร. เดอะริเวอรรี่ เชียงราย</t>
  </si>
  <si>
    <t>- ตอนเช้าตั้งโต๊ะลงทะเบียนเพื่อแจก study visit</t>
  </si>
  <si>
    <t>รถฟอร์จูนเนอร์ 1 คันรับลิ้ม  เข้าห้วยส้านเตรียมสถานที่ล่วงหน้า</t>
  </si>
  <si>
    <t>- บอร์ดใหม่ 2 ภาษา พี่โนชและพี่อ้นช่วยจัดการเรื่องการผลิตและติดตั้ง</t>
  </si>
  <si>
    <t>KLC/สิ่งแวดล้อม</t>
  </si>
  <si>
    <t>มาโนช/พี่อ้น</t>
  </si>
  <si>
    <t>17.00 - 19.55 น.</t>
  </si>
  <si>
    <t>รับคุณคำอ่อง และภรรยา สนามบินแม่ฟ้าหลวง สายการบิน PG235 19.55 น.</t>
  </si>
  <si>
    <t>รับประทานอาหารกลางวัน</t>
  </si>
  <si>
    <t>12.00 - 14.00 น.</t>
  </si>
  <si>
    <t>รับนัทชา KLC อาคาร 2 ไปรับคณะ EGM ณ โรงแรมเดอะริเวอร์รี่ เชียงรายส่งสนามบินแม่ฟ้าหลวง</t>
  </si>
  <si>
    <t>07.00-21.30 น.</t>
  </si>
  <si>
    <t>No.007211</t>
  </si>
  <si>
    <t xml:space="preserve">รับ ม.ล. ดิศปนัดดา ดิศกุล และที่ปรึกษคุณภาวนา คุณพิพัฒพงษ์ คุณรัมรดา และคุณซานโดร สนามบินแม่ฟ้าหลวงสายการบิน WE130 เวลา 10.05 น. ส่งโรงงานคั่วกาแฟ </t>
  </si>
  <si>
    <t>รับ - ส่งเจ้าหน้าที่ KLC, CSE รับคณะ EGM จากโรงแรม เดอะริเวอร์รี่เชียงราย  และส่งกลับดอยตุง</t>
  </si>
  <si>
    <t>No.007198</t>
  </si>
  <si>
    <t>ล่วงหน้าเตรียมการรับคณะ EGM ณ หมู่บ้านห้วยส้าน</t>
  </si>
  <si>
    <t>ทยอยรับกระเป๋าของคณะ EGM จากสนามบินแม่ฟ้าหลวงส่งที่พักดอยตุงลอด์จ (ทั้งวัน)เนื่องจากไฟล์ทเดินทางคณะต่างเวลา</t>
  </si>
  <si>
    <t>ทีม MFLF/ไร่แม่ฟ้าหลวง
ลิ้ม/นัทชา/แจน/โบว์</t>
  </si>
  <si>
    <t>เช็คอิน/พี่รี/พี่ไร/นัทชา</t>
  </si>
  <si>
    <t>เช็คอิน/LU</t>
  </si>
  <si>
    <t>20.00 - 21.30 น</t>
  </si>
  <si>
    <t>ห้องอาหาร/LU</t>
  </si>
  <si>
    <t>ห้องอาหาร/มอส/พี่ฟิลด์/นัทชา</t>
  </si>
  <si>
    <t>รถฟอร์จูนเนอร์ 1 คัน ส่งบ้านอาคาร 1 VIP 5 เตรียมบัตรผ่านเข้าอาคาร 1 ให้คุณคำอ่อง 1 ชุด</t>
  </si>
  <si>
    <t>2 คน</t>
  </si>
  <si>
    <t>แม่บ้านอากคาร 1/ธุรการกลาง</t>
  </si>
  <si>
    <t>ยานยนต์/ลิ้ม/มิน/นัทชา</t>
  </si>
  <si>
    <t>รถตู้รับ - ส่ง  1 - 2 คัน ลิ้ม/โกมิน/โบว์/แจน ทยอยส่งคณะทางขึ้นพระตำหนักดอยตุง นัทชา ประจำจุดหอแห่งนำคณะส่งห้องประชุมออดิทอเรี่ยมหอแห่งแรงบันดาลใจ</t>
  </si>
  <si>
    <t>08.00 - 11.00 น.</t>
  </si>
  <si>
    <t>พี่หนึ่งยายนต์ รับพี่จี้ที่อาคาร 1 ไป สนามบินแม่ฟ้หลวง</t>
  </si>
  <si>
    <t>5 คน</t>
  </si>
  <si>
    <t>พี่หนึ่ง/พี่จี้</t>
  </si>
  <si>
    <t>สำหรับคณะที่เดินทางมาไฟล์ทดึก หลัง 20.00 น. เตรียม จานผลไม้รวม + แซนด์วิชแฮมชีส แช่ตู้เย็น ไว้ในห้องพัก</t>
  </si>
  <si>
    <t>รับประทานอาหารเช้า ณ ศาลาลีลาวดี/เช็คเอ้าท์</t>
  </si>
  <si>
    <t>- พี่จอยสลักจิต ผู้บรรยาย
'- ใช้คอมฯพี่จอย</t>
  </si>
  <si>
    <t>ไอที</t>
  </si>
  <si>
    <t>- ช่างภาพ, วีดีโอ</t>
  </si>
  <si>
    <t>- เครื่องเสียงตอนคุยชาวบ้าน (ลำโพง KLC)</t>
  </si>
  <si>
    <t>- เครื่องเสียงตอนคุยชาวบ้าน(เครื่องเสียงไอที)</t>
  </si>
  <si>
    <t>08.00  - 15.00 น.</t>
  </si>
  <si>
    <t>ยานยนต์/โกมิน</t>
  </si>
  <si>
    <t>เพื่อใช้งานส่วนล่วงหน้าเซทลำโพง,ส่งวิทยากร</t>
  </si>
  <si>
    <t xml:space="preserve">แสตนบายด์รถฟอร์จูนเนอร์รอรับ เจ้าหน้าที่ไอที หน้าอาคาร 2  เวลา 06.30 น. </t>
  </si>
  <si>
    <t>13.00 - 14.00 น.</t>
  </si>
  <si>
    <t>- รถตู้ยานยนต์  1 คันรับเจ้าหน้าที่ส่งไร่แม่ฟ้าหลวง บรีฟงานรันคิว 
'- 16.00 น.  เดินทางไปรับคณะ EGM ที่เดอะริเวอร์รี่ เชียงราย</t>
  </si>
  <si>
    <t>เช็คอินเรียกรถรับ - ส่ง คณะ</t>
  </si>
  <si>
    <t>ห้องอาหาร/ป้าเครือ/พี่โย่/เช็คอิน/ลิ้ม/มอส/แม่บ้าน</t>
  </si>
  <si>
    <t xml:space="preserve">อาหารเช้า Buffet
'- โต๊ะลงทะเบียน 1 ตัวและแจก study vist kits และกระบอกน้ำ
'- คณะเช็คเอ้าท์เลย 
'- ดอยตุงลอด์จมี รถกระบะแสตนด์บายรับกระเป๋า 1 คัน ส่งแยกพระตำหนัก
'- มีรถตู้รับส่ง 2 คัน 
'- รถกอล์ฟ 4 คันทยอยรับกระเป๋าจากแยกพระตำหนักส่งขึ้นรถขนกระเป๋าที่แยกบ้านรับรอง 
'- รถกลอ์ฟ 1 คันขึ้นอาคาร 1  รับกระเป๋า พี่ไหม , วุ้น, พี่จอย  </t>
  </si>
  <si>
    <t>โกมินทร์ล่วงหน้าไปเตรียมเซทลำโพงตามจุดศึกษาดูงานและจุดรับประทานอาหารว่าง ณ ศูนย์ผลิตและจำหน่ายงานมือ-รับวิทยกร พี่แจ็ค พี่ไหม</t>
  </si>
  <si>
    <t>16.00- 16.15 น.</t>
  </si>
  <si>
    <t>15.15 - 16.00 น.</t>
  </si>
  <si>
    <t>16.15 -17.00 น.</t>
  </si>
  <si>
    <t>พี่ตูมตามพี่ฟิลด์/ลิ้ม/
1 ลิ้ม + โบว์
2 แอน + Cleo 
3 ณัฐชา + แจน CSE</t>
  </si>
  <si>
    <t>วิทยากรบรรยายภาษาอังกฤษประจำโรงงานเซรามิก</t>
  </si>
  <si>
    <t>11.00 - 11.20 น.</t>
  </si>
  <si>
    <t>11.20 - 11.40 น.</t>
  </si>
  <si>
    <t>11.40 - 12.00 น.</t>
  </si>
  <si>
    <t xml:space="preserve"> ศูนย์สิ่งแวดล้อม </t>
  </si>
  <si>
    <t xml:space="preserve">โรงงานเซรามิก  </t>
  </si>
  <si>
    <t>เตรียมอุปกรณ์เครื่องเสียงสำหรับคณะ (ลำโพงล้อลาก)</t>
  </si>
  <si>
    <t>พี่ไหม,ป้าคำ</t>
  </si>
  <si>
    <t>วุ้น, อิ๋ว</t>
  </si>
  <si>
    <t>วิทยากรบรรยายภาษาอังกฤษประจำศูนย์สิ่งแวดล้อม</t>
  </si>
  <si>
    <t>14.45 - 15.15 น.</t>
  </si>
  <si>
    <t>ช่างภาพ IT ถ่ายภาพคณะขณะเดินอยู่ในงานในงานสีสันบ้าง</t>
  </si>
  <si>
    <t>พี่ฟิลด์/โกมิน</t>
  </si>
  <si>
    <t>- ทีม Leader ประกบคณะแยกตามรถตู้ที่นั่ง 
'- แจกคูปองแทนเงินสดแลกซื้ออาหารในร้านค้างานสีสันแห่งดอยตุง ท่านละ 500 บาท
'-  คนที่ทานมังสวิรัติและแพ้แป้ง ให้ Cleo และแจน ประกบ</t>
  </si>
  <si>
    <t>แจ้ง IT ถ่าย Vdo และถ่ายภาพเป็นระยะๆ</t>
  </si>
  <si>
    <t>วุ้น/ลิ้ม/โบว์/Cleo/นัทชา/แจน</t>
  </si>
  <si>
    <t>80 คน</t>
  </si>
  <si>
    <t>Participants DTL Room List</t>
  </si>
  <si>
    <t>Room No.</t>
  </si>
  <si>
    <t>Room type</t>
  </si>
  <si>
    <t>Name List</t>
  </si>
  <si>
    <t>Twin</t>
  </si>
  <si>
    <t>Fruit basket</t>
  </si>
  <si>
    <t>Double</t>
  </si>
  <si>
    <t>early check in</t>
  </si>
  <si>
    <t>Mr. Noppawit</t>
  </si>
  <si>
    <t>Mr. Piyapong</t>
  </si>
  <si>
    <t>Ms. Nareerat</t>
  </si>
  <si>
    <t>Ms. Chorpet</t>
  </si>
  <si>
    <t>พี่ฟิลด์/โกมิน/แม่บ้าน/มอส</t>
  </si>
  <si>
    <t>แจน CSE notetaker
ณัฐชา ลิ้มประจำกลุ่ม อำนวยความสะดวก</t>
  </si>
  <si>
    <t>เจ้าหน้าที่ดำเนินการพูดคุย และแปลประจำกลุ่ม 2  วุ้น, พี่จอย</t>
  </si>
  <si>
    <t>(กลุ่มที่ 1) Local business entrepreneur จนท.MFL ผู้ควบคุมกลุ่ม …ลิ้ม…..)</t>
  </si>
  <si>
    <t>(กลุ่มที่ 2)  generations and current challenges  จนท.MFL ผู้ควบคุมกลุ่มณัฐชา…..)</t>
  </si>
  <si>
    <t>วิทยากรชาวบ้าน กลุ่มที่ 1 (Local business entrepreneur)</t>
  </si>
  <si>
    <t>วุ้น จอย แปล
โบว์ notetaker
มิน ฟิลด์ประจำกลุ่ม timekeeper กลาง อำนวยความสะดวก</t>
  </si>
  <si>
    <t>วิทยากรและผู้แปล ประจำจุด ใช้เวลาพูดคุย กลุ่มละ 45 นาที จากนั้นวิทยากรและผู้แปลเวียนกลุ่ม</t>
  </si>
  <si>
    <t xml:space="preserve">ฟิไหม แอน แปล
แจน CSE notetaker
ณัฐชา ลิ้มประจำกลุ่ม อำนวยความสะดวกลด์ </t>
  </si>
  <si>
    <t>เจ้าหน้าที่ดำเนินการพูดคุย และแปลประจำกลุ่ม 2 ……วุ้น, พี่จอย</t>
  </si>
  <si>
    <t>ไอที/นัทชา/ยานยนต์</t>
  </si>
  <si>
    <t>ทีม ร้อยใจรักษ์</t>
  </si>
  <si>
    <t>ลิ้ม/พี่สมรส/พี่แพ็ค/พี่หนุง</t>
  </si>
  <si>
    <t>ลานจอดรถ
สำนักงานบ้านห้วยส้าน</t>
  </si>
  <si>
    <t>03.00 -20.00 น.</t>
  </si>
  <si>
    <r>
      <rPr>
        <b/>
        <u/>
        <sz val="14"/>
        <rFont val="BrowalliaUPC"/>
        <family val="2"/>
      </rPr>
      <t>คณะที่ 1</t>
    </r>
    <r>
      <rPr>
        <b/>
        <sz val="14"/>
        <rFont val="BrowalliaUPC"/>
        <family val="2"/>
      </rPr>
      <t xml:space="preserve"> เ</t>
    </r>
    <r>
      <rPr>
        <sz val="14"/>
        <rFont val="BrowalliaUPC"/>
        <family val="2"/>
      </rPr>
      <t xml:space="preserve">ช็คเอ้าท์ โรงแรมเดอะริเวอร์รี่ บาย กะตะธานี ทางไปยังสนามบินแม่ฟ้าหลวง เดินทางกลับโดยสายการบิน ต้องออกเดินทางเช้ามากเนื่องจากเวลาไฟล์ทเดินทางของคณะชุดแรก SL 549  เวลา 06.00 - 07.25 น. </t>
    </r>
  </si>
  <si>
    <t>รถตู้ลุงอ้าย ทยอยรับคณะ( มีรายละเอียดการรับ-ส่งคณะ แยก)</t>
  </si>
  <si>
    <t>03.00 - 06.00 น.</t>
  </si>
  <si>
    <t>13.00 -14.00 น.</t>
  </si>
  <si>
    <t>18.40 - 19.00 น.</t>
  </si>
  <si>
    <t>รอยืนยันเวลา อาจเดินทางมาก่อนคณะ ใช้รถ ฟอร์จูนเนอ์แสตนบายรับ Avalro</t>
  </si>
  <si>
    <t>Avelo ทำเครื่องดื่ม พิเศษรับรองคณะ EGM</t>
  </si>
  <si>
    <t>สคริป ภาษาไทย ของท่าน ผวจ.
ซ้อมคิว ดูแล brief คิวผวจ.</t>
  </si>
  <si>
    <t xml:space="preserve">
'- ไร่แม่ฟ้าหลวงเป็นผู้เตรียมวัตถุดิบทำเครื่องดื่มและอุปกรณ์ ไว้ให้</t>
  </si>
  <si>
    <t>13.00 น.</t>
  </si>
  <si>
    <t xml:space="preserve">โกมิน ใช้ เพื่อใช้งานส่วนล่วงหน้าเซ็ทเครื่องเสียงและความเรียบร้อยของสถานที่ พร้อมรับ-ส่ง วุ้น พี่ไหม แอน พี่แจ็ค ประจำจุดบรรยาย ณ โรงงาน 52 ไร่ </t>
  </si>
  <si>
    <t>ทยอยรับคณะ EGM จากสนามบินแม่ฟ้าหลวงส่งที่พักดอยตุงลอด์จ (ทั้งวัน)
เนื่องจากไฟล์ทเดินทางคณะต่างเวลา ไฟล์ทแรก VZ 130 เวลา 07.55 น.</t>
  </si>
  <si>
    <t>06.30 - 20.-35 น.</t>
  </si>
  <si>
    <t xml:space="preserve">โรงงานทอผ้า </t>
  </si>
  <si>
    <t>เจ้าหน้าที่ ประจำรถตู้ 8 คัน</t>
  </si>
  <si>
    <t>คันที่ 1  ลิ้ม กนกวรรณ</t>
  </si>
  <si>
    <t>คันที่ 3  วุ้น พัทมน</t>
  </si>
  <si>
    <t>คันที่ 2  โบว์</t>
  </si>
  <si>
    <t>คันที่ 5  Cleo</t>
  </si>
  <si>
    <t>คันที่ 6  แจน  CSE</t>
  </si>
  <si>
    <t>(กลุ่มที่ 2)  รถคันที่ 4.  ถึงคันที่ …6.. (จนท.MFL ผู้ควบคุมกลุ่ม…โกมิน Cleo แจน)</t>
  </si>
  <si>
    <t>ดร.แจ็ค</t>
  </si>
  <si>
    <t>นางอาหมี่มา</t>
  </si>
  <si>
    <t>คันที่ 4  โกมินท์ LU</t>
  </si>
  <si>
    <t xml:space="preserve">วิทยุสื่อสาร + หูฟัง 15 ตัว </t>
  </si>
  <si>
    <t>-  บรรยายเรื่องสินค้า รางวัล  G MARK,  D MARK</t>
  </si>
  <si>
    <t>ดร.แจ๊ค</t>
  </si>
  <si>
    <t>- รถกระบะ 4 ประตู ใช้เป็นส่วนล่วงหน้างานทั่วไปของคณะ
'- รับ-ส่งวิทยากรไป 52 ไร่ ด้วย มี พี่แจ็ค วุ้น ไหม ที่ลงก่อน</t>
  </si>
  <si>
    <t>ยานยนต์/ลิ้ม/โกมิน</t>
  </si>
  <si>
    <r>
      <t xml:space="preserve">รับ  ช่างภาพ ไอที 2 คน </t>
    </r>
    <r>
      <rPr>
        <sz val="14"/>
        <color rgb="FFFF0000"/>
        <rFont val="Browallia New"/>
        <family val="2"/>
      </rPr>
      <t>+ ลิ้ม+ โกมิน</t>
    </r>
    <r>
      <rPr>
        <sz val="14"/>
        <color rgb="FF0000CC"/>
        <rFont val="Browallia New"/>
        <family val="2"/>
      </rPr>
      <t xml:space="preserve"> เดินทางไปโรงแรมริเวอร์รี เชียงราย ร่วมการประชุมคณะ EGM  (เริ่มลงทะเบียน 08.00 - 09.00 น.)</t>
    </r>
  </si>
  <si>
    <r>
      <rPr>
        <sz val="14"/>
        <color rgb="FFFF0000"/>
        <rFont val="Browallia New"/>
        <family val="2"/>
      </rPr>
      <t xml:space="preserve">รับ พี่ฟิลด์  Cleo นัทชา แอน  </t>
    </r>
    <r>
      <rPr>
        <sz val="14"/>
        <color rgb="FF0000CC"/>
        <rFont val="Browallia New"/>
        <family val="2"/>
      </rPr>
      <t>ไปไร่แม่ฟ้าหลวง</t>
    </r>
  </si>
  <si>
    <t>รับกุญแจ/คีย์การ์ด/รหัส WIFI/แจกกำหนดการ/นัดหมายเรื่องอาหารเย็น</t>
  </si>
  <si>
    <r>
      <t>ผู้ที่เดินทางมาเช็คอินก่อนเวลา 12.00 น. สามารถสั่งอาหารที่ครัวศาลาลีลาวดี หรือเดินเยี่ยมชมงานสีสันแห่งดอยตุง</t>
    </r>
    <r>
      <rPr>
        <sz val="14"/>
        <color rgb="FFFF0000"/>
        <rFont val="BrowalliaUPC"/>
        <family val="2"/>
      </rPr>
      <t>ตามอัธยาศัย</t>
    </r>
  </si>
  <si>
    <t>(กลุ่มที่ 1)  รถคันที่ …1   ถึงคันที่ …3.. (จนท.MFL ผู้ควบคุมกลุ่ม…ลิ้ม โบว์ )</t>
  </si>
  <si>
    <t>รับประทานอาหารกลางวันในงานสีสันแห่งดอยตุง ตามอัธยาศัย
(คณะจ่ายเอง)</t>
  </si>
  <si>
    <t>ลิ้ม/เช็คอิน</t>
  </si>
  <si>
    <t xml:space="preserve">สำหรับคณะ 20 ท่านที่เดินทางมาถึงหลัง 20.00 น.  เตรียมจานผลไม้รวมและ แซนวิชแฮมชีสไว้ให้ในตู้เย็นห้องพัก </t>
  </si>
  <si>
    <t>42 คน</t>
  </si>
  <si>
    <t>ข้าวซอยไก่ /ข้าวซอยเจ</t>
  </si>
  <si>
    <t>ยำภูแลเห็ดกรอบ</t>
  </si>
  <si>
    <t>ชุดเซ็ทมือ้เย็น  22 ท่าน</t>
  </si>
  <si>
    <t>ข้าวผัดเห็ดหอมไข่ฝอย</t>
  </si>
  <si>
    <t>น้ำผลไม้ดอยคำ</t>
  </si>
  <si>
    <t>เตรียมชาร้อนกาแฟดริปเสิร์ฟหลังมื้ออาหาร</t>
  </si>
  <si>
    <t>พี่ฟิลด์/ป้าเครือ/นัฐชา</t>
  </si>
  <si>
    <t>07.00 - 08.45 น.</t>
  </si>
  <si>
    <t>ลิ้ม/โบว์/แจน/แอน/Cleo</t>
  </si>
  <si>
    <t>สถานที่ละ 40 คน = 80 คน</t>
  </si>
  <si>
    <t>30 ++</t>
  </si>
  <si>
    <t>ห้องอาหารตั้ง Station อาหารว่าง ใช้อุปกรณ์ห้องอาหาร แก้วน้ำ แก้วเซรามิก จานเซรามิก
*ไม่ใช้แก้วกระดาษ จานกระดาษ</t>
  </si>
  <si>
    <t>กาแฟดริป</t>
  </si>
  <si>
    <t>ชาเย็น + น้ำกระเจี๊ยบ</t>
  </si>
  <si>
    <t>กะหรี่พัฟไส้ไก่</t>
  </si>
  <si>
    <t>กะหรี่พัฟเผือก</t>
  </si>
  <si>
    <t>ผลไม้ สาลี่/องุ่น</t>
  </si>
  <si>
    <r>
      <t xml:space="preserve">กาแฟร้อน 
(กาแฟดริป + La Marzocco หัวเดี่ยว)
</t>
    </r>
    <r>
      <rPr>
        <sz val="14"/>
        <color rgb="FFFF0000"/>
        <rFont val="Cambria"/>
        <family val="1"/>
      </rPr>
      <t>โรงงานคั่วกาแฟเตรียม</t>
    </r>
  </si>
  <si>
    <t>เตรียมคูลเลอร์น้ำเปล่าไว้ให้แขกเติมน้ำดื่มด้วย</t>
  </si>
  <si>
    <t>กาแฟเย็น</t>
  </si>
  <si>
    <t>น้ำมะขาม</t>
  </si>
  <si>
    <t>น้ำเก๊กฮวย</t>
  </si>
  <si>
    <t>กาแฟร้อน /ชาจีนร้อน</t>
  </si>
  <si>
    <t>เค้กแครอท + -ขนมปังหน้าไก่</t>
  </si>
  <si>
    <t>ผลไม้รวม</t>
  </si>
  <si>
    <t>Buffet ศาลาลีลาวดี</t>
  </si>
  <si>
    <t>คณะจำนวน 60 ++ ท่าน  เจ้าหน้าที่ 20 คน</t>
  </si>
  <si>
    <t>- มินิบาร์ในห้องพัก คณะจ่ายเอง</t>
  </si>
  <si>
    <t>- กุญแจห้อง, คีย์การ์ด,WIFI (Free)</t>
  </si>
  <si>
    <t>- รถกอร์ฟรับ- ส่ง จากยานยนต์เข้าที่พักดอยตุงลอด์จ</t>
  </si>
  <si>
    <t>ยานยนต์/แจน CSE</t>
  </si>
  <si>
    <t>รับ ม.ล. ดิศปนัดดา ดิศกุล, คุณอ้อภาวนา, คุณซานโดร, คุณพิพัฒน์พงศ์,คุณรัมรดา ไฟล์ท WE130 เวลา 10.05 น. ส่งโรงงานคั่วกาแฟ 52 ไร่</t>
  </si>
  <si>
    <t>โกมินท์,วุ้น, พี่จอย, พี่ไหม, แอนวิภวา</t>
  </si>
  <si>
    <t>เจ้าหน้าที่ดำเนินการพูดคุย และแปลประจำกลุ่ม 1 พี่ไหม แอนวิภาวา</t>
  </si>
  <si>
    <t>เจ้าหน้าที่ประจำรถตู้แจ้งคณะรับกุญแจและแจ้งเรื่องการรับประทานอาหารของคณะ</t>
  </si>
  <si>
    <t xml:space="preserve">ยานยนต์ รับเจ้าช่างภาพไอที  1 คน ส่ง โรงแรมเดอะริเวอร์รี่ เชียงราย </t>
  </si>
  <si>
    <t>18.30 - 19.00 น.</t>
  </si>
  <si>
    <t>การแสดงชุดที่ 1 กลองสะบัดชัย</t>
  </si>
  <si>
    <t>การแสดงชุดที่ 3 (เมื่อคณะเริ่มทานอาหารว่าง)ญวณลื้อลาวเขิน</t>
  </si>
  <si>
    <t>คันที่ 8  ณัฐชา LU</t>
  </si>
  <si>
    <r>
      <t>เช็คอิน/พี่รี/พี่ไร/นัทชา/</t>
    </r>
    <r>
      <rPr>
        <sz val="14"/>
        <color rgb="FFFF0000"/>
        <rFont val="BrowalliaUPC"/>
        <family val="2"/>
      </rPr>
      <t>พี่ฟิลด์</t>
    </r>
  </si>
  <si>
    <t>เตรียมสเตชั่นชาร้อน กาแฟร้อนเสิร์ฟหลังอาหารค่ำด้วย</t>
  </si>
  <si>
    <t>(กลุ่มที่ 3)  รถคันที่ …7.  ถึงคันที่ …8.. (จนท.MFL ผู้ควบคุมกลุ่ม…พี่แอน   ณัฐชา….)</t>
  </si>
  <si>
    <t>คันที่ 7  พี่แอน วิภาวา</t>
  </si>
  <si>
    <t xml:space="preserve">- เจ้าหน้าที่ Team Leader นำคณะเดินเท้าไปขึ้นรถตู้ที่จอดเรียงตามหมายเลข 1- 8 ที่บริเวณถนนแยกบ้านพักรับรอง
'- ประสานตำรวจจราจรอำนวยความสะดวก และรถนำตำรวจใช้เส้นทางสายใหม่ </t>
  </si>
  <si>
    <t>พี่ไหม, ป้าคำ</t>
  </si>
  <si>
    <t xml:space="preserve">- จุดรับประทานอาหารว่าง เซตลานด้านหน้าโรงงานคั่วกาแฟ ใช้ห้องน้ำ โรงงานคั่วกาแฟ
 '- ขอยืมพื้นที่โรงคั่วกาแฟจัด Coffee break ให้กับคณะ โดยจะขอยืมเครื่อง La Marzocco มาทำกาแฟเสริฟ และคงต้องรบกวนขอบาริสต้าด้วย 
'- เครื่องเสียงชุดลำโพงล้อลาก KLC 1 ชุด
'- ประกาศแยกกลุ่มเมื่อถึงเวลา
'- พี่ฟิลด์ + โกมิน Time Keeper กลางขานเวลาเปลี่ยนฐาน
</t>
  </si>
  <si>
    <t>จุดรับประทานอาหารว่าง 2 จุด
1 ศาลาลีลาวดี / 2 ลานสนามหญ้าคลับ 31</t>
  </si>
  <si>
    <t>ลิ้ม / ณัฐชา</t>
  </si>
  <si>
    <t>เจ้าหน้าที่ดำเนินการพูดคุย และแปลประจำกลุ่ม 1 ฟิ่ไหม, พี่แอน</t>
  </si>
  <si>
    <t>จัดเก้าอี้เล็คเชอร์ในห้องคลับ 25 ตัว เป็นตัว ยู เก้าอี้ขาววิทยากรด้านหน้า 8 ตัว</t>
  </si>
  <si>
    <t>ลิ้ม/ณัฐชา/แม่บ้าน/มอส</t>
  </si>
  <si>
    <t>แม่บ้าน/มอส</t>
  </si>
  <si>
    <t>แม่บ้าน/มอส/ทีม Leader</t>
  </si>
  <si>
    <t>18.00 - 18.15 น.</t>
  </si>
  <si>
    <r>
      <t xml:space="preserve">คณะออกเดินทางไปงานเลี้ยงต้อนรับที่อุทยานศิลปะวัฒนธรรมแม่ฟ้าหลวง(ลานพระรูปสมเด็จย่า) </t>
    </r>
    <r>
      <rPr>
        <b/>
        <sz val="14"/>
        <color rgb="FFFF0000"/>
        <rFont val="BrowalliaUPC"/>
        <family val="2"/>
      </rPr>
      <t>( มี Action Plan แยก)</t>
    </r>
  </si>
  <si>
    <t xml:space="preserve"> MFLF :VIP ออกเดินทางล่วงหน้าไปยังไร่แม่ฟ้าหลวง</t>
  </si>
  <si>
    <t>รถตู้ยานยนต์ 1 คันรับ MFLF VIP ส่งไร่แม่ฟ้าหลวง</t>
  </si>
  <si>
    <t>รับ Mr.Avarlo ไปไร่แม่ฟ้าหลวง</t>
  </si>
  <si>
    <t>17.30 - 18.00 น.</t>
  </si>
  <si>
    <t>เจ้าหน้าที่ MFLF ทีมรอรับคณะจากโรงแรมเดอะ ริเวอรรี่ เชียงรายไปไร่แม่ฟ้าหลวง</t>
  </si>
  <si>
    <t>เจ้าหน้าที่ MFLF ทีม ลิ้ม/โกมิน/ณัฐชา เดินทางไปโรงแรมเดอะ ริเวอรรี่ เชียงราย</t>
  </si>
  <si>
    <t>3 คน</t>
  </si>
  <si>
    <t>รับเจ้าหน้าที่ MFLF ทีม ไปโรงแรมเดอะริเวอรี่ เชียงราย</t>
  </si>
  <si>
    <t xml:space="preserve">ลิ้ม/ณัฐชา ขึ้นรถหน้าอาคาร 2 </t>
  </si>
  <si>
    <r>
      <t>ยานยนต์ รับเจ้าช่างภาพ</t>
    </r>
    <r>
      <rPr>
        <sz val="14"/>
        <color rgb="FFFF0000"/>
        <rFont val="BrowalliaUPC"/>
        <family val="2"/>
      </rPr>
      <t>ไอที  2 คนและโกมิน</t>
    </r>
    <r>
      <rPr>
        <sz val="14"/>
        <color theme="1"/>
        <rFont val="BrowalliaUPC"/>
        <family val="2"/>
      </rPr>
      <t xml:space="preserve"> ส่ง โรงแรมเดอะริเวอร์รี่ เชียงราย </t>
    </r>
  </si>
  <si>
    <t>ลิ้ม/ยานยนต์</t>
  </si>
  <si>
    <t>ลุงอ้าย/โบว์</t>
  </si>
  <si>
    <t xml:space="preserve"> เช็คเอ้าท์ โรงแรมเดอะริเวอร์รี่ บาย กะตะธานี ทางไปยังสนามบินแม่ฟ้าหลวง เดินทางกลับโดยสายการบิน ต้องออกเดินทางเช้ามากเนื่องจากเวลาไฟล์ทเดินทาง</t>
  </si>
  <si>
    <t>รถตู้ลุงอ้าย ทยอยรับคณะ
รถกระเป๋า จำนวน 2 คัน</t>
  </si>
  <si>
    <t>ฟอร์จูนเนอร์</t>
  </si>
  <si>
    <t>5 คัน</t>
  </si>
  <si>
    <t>รถตู้ลุงอ้าย 
รถกระเป๋ายานยนต์</t>
  </si>
  <si>
    <t>วุ้น/โบว์/พี่ไหม/แจน/พี่แอน</t>
  </si>
  <si>
    <t>รถตู้ยานยนต์ 2 คัน รับคณะ  5 ท่าน เจ้าหน้าที่ 7 ท่าน จากโรงแรมเดอะ ริเวอร์รี่ เดินทางไปยังสำนักงานหมู่บ้านห้วยส้าน อ.แม่อาย จ.เชียงใหม่</t>
  </si>
  <si>
    <r>
      <rPr>
        <b/>
        <u/>
        <sz val="14"/>
        <color rgb="FFFF0000"/>
        <rFont val="BrowalliaUPC"/>
        <family val="2"/>
      </rPr>
      <t xml:space="preserve">คณะที่ 2 </t>
    </r>
    <r>
      <rPr>
        <sz val="14"/>
        <color rgb="FFFF0000"/>
        <rFont val="BrowalliaUPC"/>
        <family val="2"/>
      </rPr>
      <t xml:space="preserve"> คณะออกเดินทางจากโรงแรมเดอะริเวอร์รี่ บาย กะตะธานี ไปยัง หมู่บ้านห้วยส้าน โครงการร้อยใจรักษ์ อ.แม่อาย จ.เชียงใหม่
Option 
1) ขับรถชมพื้นที่หมู่บ้านห้วยส้าน รับฟัง mini brief ในรถเรื่องโครงการร้อยใจรักษ์ไปพร้อมกับดูพื้นที่  จากนั้นเดินทางไปยังสำนักงานหมู่บ้านห้วยส้าน ร่วมพูดคุยกับชาวบ้านที่สำนักงานบ้านห้วยส้าน รับชม VDO โอกาส 
2) เดินทางถึงสำนักงานหมู่บ้านห้วยส้าน รับชม VDO โอกาส ร่วมพูดคุยกับชาวบ้านห้วยส้าน ก่อนกลับนั่งรถชมหมู่บ้านห้วยส้าน</t>
    </r>
  </si>
  <si>
    <t>รบกวนโบว์แจ้งโรงแรมเพื่อขอ Wake Up Call และโบว์ส่งคณะที่สนามบินกับ พขร. ค่ะ</t>
  </si>
  <si>
    <t>วิทยากรชาวบ้าน ห้วยส้าน พบกันที่สำนักงานบ้านห้วยส้าน 09.30 น.
'- นางรัชนี เมืองมูล
'- นางวิภา แสงจัน
'- นายสมบูรณ์ แสนจันทร์
'- นายสงกรานต์ แสนจันทร์
'- นายสมบูรณ์ วงศาทยานน อาสาทำดี
" นางอาหมี่มา แสนจันทร์  พี่ยาว
'- นายมานิต กลิ่นเกษร  อาสาทำดี
'- ปลัดอำเภอแม่อาย นายไมตรี ดวงใจ
วิทยกรแม่ฟ้าหลวง 
'- นายสมรส พรมมินทร์</t>
  </si>
  <si>
    <t xml:space="preserve">- นัดหมายวิทยากร เพื่อบรีฟก่อนคณะเดินทางมาถึง 
'- จัดเอี้นั่งเป็นวงกลม จำนวน 25 ที่นั่ง 
'- ติดตั้งจอทีวี 1 จอ
'- ไอทีผู้ควบคุม TV และเปิดวีดีโอโอกาส Eng Sub.
'- ช่างภาพ 1 คน
</t>
  </si>
  <si>
    <t xml:space="preserve">รับประทานอาหารกลางวัน ณ ร้านอาหารชีวิตธรรมดา </t>
  </si>
  <si>
    <t>(ไฟล์ทเดินทางกลับของ 11 และคุณแดเนียล ) WE135 15.05 - 16.35 น.</t>
  </si>
  <si>
    <t>ฟอร์จูนเนอร์ยานยนต์</t>
  </si>
  <si>
    <t>11 และ คุณ แดเนียล ออกเดินทางจากหมู่บ้านห้วยส้าน ไปยังสนามบินแม่ฟ้าหลวง</t>
  </si>
  <si>
    <t>ร้านอาหารชีวิตธรรมดา</t>
  </si>
  <si>
    <t>09.30 -11.30 น.</t>
  </si>
  <si>
    <t>12.30 - 13.00 น.</t>
  </si>
  <si>
    <t>- ลิ้ม ล่วงหน้าไปร้านอาหารชีวิตธรรมดา หลังส่ง 11 และคุณแดเนียลที่สนามบิน 
'- จองโต๊ะอาหาร จำนวน 11 ที่ ชั้น 2 ริมระเบียง (แขก 3 เจ้าหน้าที่ 8)</t>
  </si>
  <si>
    <t>11.30 - 12.00 น.</t>
  </si>
  <si>
    <t>ตลาดโครงการร้อยใจรักษ์</t>
  </si>
  <si>
    <t xml:space="preserve">เยี่ยมชมตลาดชุมชนโครงการร้อยใจรักษ์ </t>
  </si>
  <si>
    <t xml:space="preserve">- เตรียมเค้กเซอร์ไพรส์วันเกิดคุณ จูเลีย (ทำจากพืชผักในตลาด) </t>
  </si>
  <si>
    <t>1 ชิ้น</t>
  </si>
  <si>
    <t>พี่แพ็ค/โบว์/พี่สมรส</t>
  </si>
  <si>
    <t>- อาหารสั่งล่วงหน้า</t>
  </si>
  <si>
    <t>โรงแรม เดอะ ริเวอร์รี่</t>
  </si>
  <si>
    <t>17.30 - 17.45 น.</t>
  </si>
  <si>
    <t>2 ท่าน</t>
  </si>
  <si>
    <t>รถฟอร์จูนเนอร์ยานยนต์ 
 รับ Mr.Alvaro + Cesar (Peru) ให้ออกจากโรงแรม 17.30 เพื่อมีเวลาหนึ่ง ชม. เตรียมเครื่องดื่ม</t>
  </si>
  <si>
    <t>คุณพิพัฒน์พงษ์ เดินทางกลับ</t>
  </si>
  <si>
    <t>โกมิน</t>
  </si>
  <si>
    <t>เตรียมรถฟอร์จูนเนอร์ส่งคุณพิพัฒน์พงษ์ กลับสนามบินแม่ฟ้าหลวง ไฟล์ท TBC</t>
  </si>
  <si>
    <t>โบว์/ยานยนต์</t>
  </si>
  <si>
    <t>ศาลาลีลาวดี/คลับ 32</t>
  </si>
  <si>
    <t>Team Leader  ลิ้ม/พี่แอน/โบว์/แจน/ นำคณะเดินเท้าไปขึ้นรถตู้ลุงอ้ายบริเวณแยกบ้านพักรับรอง ประสานการจราจรกับ จนท. สภ.แม่ฟ้าหลวง</t>
  </si>
  <si>
    <t>พี่ไหมนั่งคันที่ 4 
พี่ฟิลด์นั่ง คันที่ 5</t>
  </si>
  <si>
    <t>ลิ้ม/วุ้น/โบว์/พี่ไหม/พี่ฟิลด์/พี่แอน/แจน/ณัฐชา</t>
  </si>
  <si>
    <t>รับลิ้มที่ ยานยนต์  52 ไร่  ล่วงหน้าเข้าสำนักงานบ้านห้วยส้านเพื่อเตรียมสถานที่ต้อนรับคณะ</t>
  </si>
  <si>
    <t>ออกเดินทางจากร้านอาหารชีวิตธรรมดา จ.เชียงรายไปยังสนามบินแม่ฟ้าหลวงเดินทางกลับโดยสายการบิน  TBC</t>
  </si>
  <si>
    <t>ยานยนต์/โบว์/แจน</t>
  </si>
  <si>
    <t>2 ตู้</t>
  </si>
  <si>
    <t xml:space="preserve">คณะออกเดินทางจากตลาดชุมชนโครงการร้อยใจรักษ์ ไปยังร้านอาหารชีวิตธรรมดา </t>
  </si>
  <si>
    <t>14.00 - 14.20 น.</t>
  </si>
  <si>
    <t>ซุ้มร้านค้าดอยตุงและไร่แม่ฟ้าหลวง</t>
  </si>
  <si>
    <t>ขันดอกสักการะสมเด็จย่า จำนวน 1 ขัน</t>
  </si>
  <si>
    <r>
      <t>ขันดอกสักการะสมเด็จย่า จำนวน 1 ขัน</t>
    </r>
    <r>
      <rPr>
        <b/>
        <sz val="14"/>
        <color rgb="FFFF0000"/>
        <rFont val="Browallia New"/>
        <family val="2"/>
      </rPr>
      <t xml:space="preserve"> </t>
    </r>
  </si>
  <si>
    <t>การแสดงชุดที่ 2 อัคคิธูปะบุปผาลาจา (การฟ้อนสักการะต้อนรับด้วยเครื่องสักการะ)</t>
  </si>
  <si>
    <t>ลิ้ม มิน ฟิลด์  แจน นัฐชา/ไอที</t>
  </si>
  <si>
    <t>7 คน</t>
  </si>
  <si>
    <t>EK 4492</t>
  </si>
  <si>
    <t>FD 3209</t>
  </si>
  <si>
    <t>TG 2136</t>
  </si>
  <si>
    <t>10.50 - 12.15</t>
  </si>
  <si>
    <t>14.00 - 15.30</t>
  </si>
  <si>
    <t>15.45 - 17.15</t>
  </si>
  <si>
    <t>18.25 - 19.55</t>
  </si>
  <si>
    <t>19.10 - 20.35</t>
  </si>
  <si>
    <t>1  คน</t>
  </si>
  <si>
    <t>จัดรถรับคณะที่เดินทางทีหลัง รับสนามบิน ส่ง โรงแรมแรมเดอะริเวอร์รี่ เชียงราย</t>
  </si>
  <si>
    <t>- จัดเตรียมป้ายชื่อรับคณะ</t>
  </si>
  <si>
    <t>- เตรียมรถตู้รับคณะส่งโรงแรมเดอะริเวอรรี่ เชียงราย</t>
  </si>
  <si>
    <t>นัทชา</t>
  </si>
  <si>
    <t>08.00 - 08.55 น.</t>
  </si>
  <si>
    <t>รับ คณะ EGM   1 ท่าน ไฟล์ท PG 231 07.25 - 08.55 น. ส่งโรงแรมเดอะริเวอร์รี่ เชียงราย</t>
  </si>
  <si>
    <t>11.55 - 13.25 น.</t>
  </si>
  <si>
    <t>รับ คณะ EGM   1 ท่าน ไฟล์ท FD 3201 เวลา  11.53 - 13.25  น. ส่งโรงแรมเดอะริเวอร์รี่ เชียงราย</t>
  </si>
  <si>
    <t>โบว์ส่งคณะขึ้นรถรถฟอร์จูนเนอร์ยานยนต์ ที่แสตนบายด์รอรับ Mr. Avarlo + (Peru) (ไม่ต้องมาพร้อมกับคณะ)</t>
  </si>
  <si>
    <t>สรุปเรื่อง pisco sour ของ Alvaro
1) ไข่ไก่ 10 ฟอง
2) มะนาว 5กก.
3) น้ำตาล 2 กก. 
4) น้ำแข็งก้อนเล็ก 4กก.
- เครื่องปั่น 2 เครื่อง
- ที่บีบมะนาว 1 อัน
- เหยือกใส่เครื่องดื่มเพื่อแช่เย็น
- แก้วไวน์สำหรับเสิร์ฟเครื่องดื่ม</t>
  </si>
  <si>
    <t>- เตรียมรถตู้ยานยนต์ 1 คันและฟอร์จูนเนอร์ที่มาส่งไอที ส่ง จนท.ปปส. ในคณะ EGM เดินทางกลับ สนามบินแม่ฟ้าหลวง
'- ไอทีทำการ์ดรูปภาพระหว่างการศึกษาดูงานและพิธีเปิดการประชุมให้กับคณะกลุ่มที่เดินทางกลับวันที่ 17 ด้วย</t>
  </si>
  <si>
    <r>
      <t>อาจจัดอาหารค่ำเป็นเซ็ท/</t>
    </r>
    <r>
      <rPr>
        <sz val="14"/>
        <color rgb="FFFF0000"/>
        <rFont val="Browallia New"/>
        <family val="2"/>
      </rPr>
      <t>ข้าวซอยไก่/ข้าวซอยเจ/ข้าวผัดเห็ดหอมไข่ฝอย/ยำภูแลเห็ดกรอบ/ขนมหวานกล้วยไข่เชื่อม/น้ำผลไม้</t>
    </r>
  </si>
  <si>
    <t>11.55 - 12.15 น.</t>
  </si>
  <si>
    <t>07.25 - 08.55 น.</t>
  </si>
  <si>
    <t>รับคณะ EGM  1 ท่าน สนามบินแม่ฟ้าหลวง ส่ง โรงแรมเดอะ ริเวอร์รี่ เชียงราย</t>
  </si>
  <si>
    <t>08.00 - 11.15 น.</t>
  </si>
  <si>
    <t>รับคณะ EGM  1 ท่าน สายการบิน TG 2132  ส่งโรงแรมเดอะริเวอร์รี่ เชียงราย</t>
  </si>
  <si>
    <t>รับคณะ EGM  2 ท่าน สายการบินPG 233 ส่งโรงแรมเดอะริเวอร์รี่ เชียงราย</t>
  </si>
  <si>
    <t>รับคณะ EGM  5 ท่าน สายการบินFD 3209   ส่งโรงแรมเดอะริเวอร์รี่ เชียงราย</t>
  </si>
  <si>
    <t>รับคณะ EGM  1 ท่าน สายการบินPG 235  ส่งโรงแรมเดอะริเวอร์รี่ เชียงราย</t>
  </si>
  <si>
    <t>รับคณะ EGM  1 ท่าน สายการบินTG 2136   ส่งโรงแรมเดอะริเวอร์รี่ เชียงราย</t>
  </si>
  <si>
    <t>รับคณะ EGM  1 ท่าน สายการบินEK 4492  และ PG 233  ส่งโรงแรมเดอะริเวอร์รี่ เชียงราย</t>
  </si>
  <si>
    <t>* Participant 42 rooms ONCB 3 rooms</t>
  </si>
  <si>
    <t>Twin
(dorm)</t>
  </si>
  <si>
    <t xml:space="preserve">Ms.Pakrapee </t>
  </si>
  <si>
    <t>ก่อนส่งคณะกลับอย่าลืมเตรียมของ ให้วุ้นไป โรงแรม เดอะริเวอร์รี่ เชียงราย
'- ชุดเซรามิก
'- กาแฟดริป 120 ซอง กาแฟดอยตุง ขอให้จ่าหน้ากล่องถึงคุณหลิวเลย เพื่อจัดให้ตามเบรก 30 ซอง x 4
'- เครื่องปริ๊นเตอร์ 
'- พ้อยท์เตอร์ standby Computer Laptop เพิ่ม 1 เครื่อง (HDMI port) และ pointer 3 อัน</t>
  </si>
  <si>
    <t>60 คน</t>
  </si>
  <si>
    <t>ข้าวกล่อง สำหรับพขร.และเจ้าหน้าที่ รวม
20 คน</t>
  </si>
  <si>
    <t>งานเลี้ยงอาหารเย็น</t>
  </si>
  <si>
    <t>ไร่แม่ฟ้าหลวง
( ลานพระรูปสมเด็จย่า)</t>
  </si>
  <si>
    <t>19.00 - 21.00 น.</t>
  </si>
  <si>
    <t>ข้าวกล่องสำหรับ พขร.รถตู้ลุงอ้าย 8 กล่อง
12.30 น.</t>
  </si>
  <si>
    <t>ข้าวกล่อง ไอที 2 กล่อง 12.30 น.</t>
  </si>
  <si>
    <t>ข้าวกล่องสำหรับ พขร.รถตู้ลุงอ้าย 6 กล่อง
17.00 น.</t>
  </si>
  <si>
    <t>Welcome Drink/น้ำฝรั่งสด</t>
  </si>
  <si>
    <t xml:space="preserve">ห้องอาหารตั้ง Station อาหารว่าง ใช้อุปกรณ์ห้องอาหาร แก้วน้ำ แก้วเซรามิก จานเซรามิก
*ไม่ใช้แก้วกระดาษ </t>
  </si>
  <si>
    <t>จัดเก้าอี้เทา เป็นวงกลม 40 ตัว</t>
  </si>
  <si>
    <t>จัดเก้าอี้ขาวเป็นวงกลม 40 ตัว</t>
  </si>
  <si>
    <t>12.00 น.</t>
  </si>
  <si>
    <t>รถตู้ยานยนต์ + ฟอร์จูนเนอร์</t>
  </si>
  <si>
    <t>รับคณะ  EGM จำนวน 8 คน ส่งสนามบินแม่ฟ้าหลวง ไฟล์ท FD 3210  เวลา 18.25 -  19.45 น.</t>
  </si>
  <si>
    <t>10.00 - 19.00 น.</t>
  </si>
  <si>
    <t>รับคณะ  EGM จำนวน 1 คน ส่งสนามบินแม่ฟ้าหลวง ไฟล์ท WE 135 เวลา 15.05 - 16.25 น.</t>
  </si>
  <si>
    <t>รับคณะ  EGM จำนวน 1 คน ส่งสนามบินแม่ฟ้าหลวง ไฟล์ท QR 4368 เวลา 20.45 - 22.15 น.</t>
  </si>
  <si>
    <t>รับคณะ  EGM จำนวน 2 คน ส่งสนามบินแม่ฟ้าหลวง ไฟล์ท PG 236 เวลา 20.45 -  22.15 น.</t>
  </si>
  <si>
    <t xml:space="preserve"> รับคณะ  EGM จำนวน 3 คน ส่งสนามบินแม่ฟ้าหลวง ไฟล์ท WE 137 21.05 - 22.35 น.</t>
  </si>
  <si>
    <t>รับคณะ  EGM จำนวน 4 คน ส่งสนามบินแม่ฟ้าหลวง ไฟล์ท TG 2137 เวลา  21.05 - 22.35  น.</t>
  </si>
  <si>
    <t>รองผวจ. เดินทางมาถึง</t>
  </si>
  <si>
    <t>18.25 น.</t>
  </si>
  <si>
    <r>
      <t>รถตู้ยานยนต์</t>
    </r>
    <r>
      <rPr>
        <b/>
        <sz val="16"/>
        <color rgb="FF0000CC"/>
        <rFont val="BrowalliaUPC"/>
        <family val="2"/>
      </rPr>
      <t xml:space="preserve"> 
(พี่หนึ่ง - พี่จี้)</t>
    </r>
  </si>
  <si>
    <r>
      <t>รถตู้ยานยนต์</t>
    </r>
    <r>
      <rPr>
        <b/>
        <sz val="16"/>
        <color rgb="FFFF0000"/>
        <rFont val="BrowalliaUPC"/>
        <family val="2"/>
      </rPr>
      <t xml:space="preserve"> 
(พี่หนึ่ง+ พี่พุย )</t>
    </r>
  </si>
  <si>
    <r>
      <t xml:space="preserve">รับ  ไอที 2 คน เดินทางไปโรงแรมเอะริเวอร์รี่ เชียงราย ร่วมการประชุมคณะ EGM (เริ่มลงทะเบียน 08.00 - 09.00 น.)
</t>
    </r>
    <r>
      <rPr>
        <b/>
        <sz val="16"/>
        <color rgb="FFFF0000"/>
        <rFont val="BrowalliaUPC"/>
        <family val="2"/>
      </rPr>
      <t>ช่วงก่อนสามทุ่มต้องส่งคุณพิพัฒน์พงษ์ไปสนามบินด้วย</t>
    </r>
  </si>
  <si>
    <t>รับคณะ EGM  1 ท่าน สายการบิน  TG 2130 เวลา 10.05 น.ส่งโรงแรมดอยตุงลอด์จ</t>
  </si>
  <si>
    <t>รับคณะ EGM  1 ท่าน สายการบิน  VZ 130 เวลา 07.55 น. ส่งโรงแรมดอยตุงลอด์จ</t>
  </si>
  <si>
    <t>รับคณะ EGM  1 ท่าน สายการบิน  H1 4758  เวลา 15.15 น. ส่งโรงแรมดอยตุงลอด์จ</t>
  </si>
  <si>
    <t>รับคณะ EGM  2 ท่าน สายการบิน  TG 5962 เวลา 08.55 น. ส่งโรงแรมดอยตุงลอด์จ</t>
  </si>
  <si>
    <t>44 คน</t>
  </si>
  <si>
    <t>รับคณะ EGM  4 ท่าน สายการบิน  ......... เวลา 18.10 น. ส่งโรงแรมดอยตุงลอด์จ (ONCB)</t>
  </si>
  <si>
    <t>11 คน</t>
  </si>
  <si>
    <t xml:space="preserve">รับคณะ EGM  1 ท่าน สายการบิน  …… เวลา 20.10 น. ส่งโรงแรมดอยตุงลอด์จ (ONCB) </t>
  </si>
  <si>
    <t>ส่งคุณ สิทธิชัย ปปส. 1 ท่าน ส่งสนามบินแม่ฟ้าหลวง (ขอเดินทางออกจากโรงแรมเดอะริเวอร์รี่ เชียงราย เวลา 12.00 น.</t>
  </si>
  <si>
    <t>19 คน</t>
  </si>
  <si>
    <t xml:space="preserve">รับคณะ 1 ท่าน  จากโรงแรมเดอะริเวอร์รี่ส่งสนามบิน SL 549  เวลา 06.00 - 07.25 น. </t>
  </si>
  <si>
    <t>07.30 -08.15 น.</t>
  </si>
  <si>
    <t>รถตู้ลุงอ้าย +  1 รถกระเป๋า</t>
  </si>
  <si>
    <t xml:space="preserve">รับคณะ 4 ท่าน  จากโรงแรมเดอะริเวอร์รี่ส่งสนามบิน  WE 131 เวลา 10.40 -12.10 น. </t>
  </si>
  <si>
    <t>08.30 - 09.15 น</t>
  </si>
  <si>
    <t xml:space="preserve">รับคณะ 3 ท่าน  จากโรงแรมเดอะริเวอร์รี่ส่งสนามบิน TG2133  เวลา 12.50 - 14.20 น. </t>
  </si>
  <si>
    <t>10.30 - 11.15 น.</t>
  </si>
  <si>
    <t>12.00 -12.45 น.</t>
  </si>
  <si>
    <t>13.30 - 14.15 น.</t>
  </si>
  <si>
    <t xml:space="preserve">รับคณะ 3 ท่าน  จากโรงแรมเดอะริเวอร์รี่ส่งสนามบิน PG 234  เวลา 16.20 - 17.50 น. </t>
  </si>
  <si>
    <t>รถตู้ลุงอ้าย 1 +  1 รถกระเป๋า</t>
  </si>
  <si>
    <t xml:space="preserve">รับคณะ 6 ท่าน  จากโรงแรมเดอะริเวอร์รี่ส่งสนามบิน EK 4495, PG 236, QR 4368  เวลา
 20.45 - 22.15 น. </t>
  </si>
  <si>
    <t>14.30 - 15.15 น.</t>
  </si>
  <si>
    <t>18.00 - 18.45 น.</t>
  </si>
  <si>
    <t>18.30 - 19.15 น.</t>
  </si>
  <si>
    <t>19.00 -19.45 น.</t>
  </si>
  <si>
    <t>รถตู้ลุงอ้าย 2 + 1 กระเป๋า</t>
  </si>
  <si>
    <t xml:space="preserve">รับคณะ EGM  13 ท่าน สายการบิน  PG233  เวลา 15.30 น. ส่งโรงแรมดอยตุงลอด์จ </t>
  </si>
  <si>
    <t xml:space="preserve">รับคณะ EGM  13 ท่าน สายการบิน  PG235 เวลา 19.55 ส่งโรงแรมดอยตุงลอด์จ </t>
  </si>
  <si>
    <t xml:space="preserve">รับคณะ EGM  8 ท่าน สายการบิน  TG2136 เวลา 20.35 น. ส่งโรงแรมดอยตุงลอด์จ </t>
  </si>
  <si>
    <t xml:space="preserve">รับคณะ 2 ท่าน  จากโรงแรมเดอะริเวอร์รี่ส่งสนามบิน TG 2137  เวลา 21.05 - 22.35 น. </t>
  </si>
  <si>
    <t xml:space="preserve">รับคณะ 1 ท่าน  จากโรงแรมเดอะริเวอร์รี่ส่งสนามบิน VZ 135  เวลา 19.55 - 21.25 น. </t>
  </si>
  <si>
    <t xml:space="preserve">รับคณะ 7 ท่าน  จากโรงแรมเดอะริเวอร์รี่ส่งสนามบิน QR 4362, PR 3701, PG 232, TG 5961 เวลา 09.45  - 11.15 น. </t>
  </si>
  <si>
    <t xml:space="preserve">รับคณะ  3 ท่าน  จากโรงแรมเดอะริเวอร์รี่ส่งสนามบิน MU 2598 เวลา 14.50 - 17.05 น. </t>
  </si>
  <si>
    <t xml:space="preserve">รับคณะ 3 ท่าน  จากโรงแรมเดอะริเวอร์รี่ส่งสนามบิน WE 135  เวลา 15.05 - 16.35  น. </t>
  </si>
  <si>
    <t>33 คน</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</si>
</sst>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107041E]d\ mmmm\ yyyy;@"/>
    <numFmt numFmtId="166" formatCode="d\ mmm"/>
    <numFmt numFmtId="167" formatCode="dmmm"/>
  </numFmts>
  <fonts count="86">
    <font>
      <sz val="11"/>
      <color theme="1"/>
      <name val="Calibri"/>
      <family val="2"/>
      <scheme val="minor"/>
    </font>
    <font>
      <sz val="11"/>
      <color theme="1"/>
      <name val="Calibri"/>
      <family val="2"/>
      <charset val="222"/>
      <scheme val="minor"/>
    </font>
    <font>
      <sz val="14"/>
      <color rgb="FF0000CC"/>
      <name val="BrowalliaUPC"/>
      <family val="2"/>
    </font>
    <font>
      <sz val="14"/>
      <color theme="1"/>
      <name val="Calibri"/>
      <family val="2"/>
      <scheme val="minor"/>
    </font>
    <font>
      <sz val="14"/>
      <color rgb="FFFF0000"/>
      <name val="BrowalliaUPC"/>
      <family val="2"/>
    </font>
    <font>
      <sz val="14"/>
      <name val="BrowalliaUPC"/>
      <family val="2"/>
    </font>
    <font>
      <b/>
      <u/>
      <sz val="14"/>
      <color rgb="FF0000CC"/>
      <name val="BrowalliaUPC"/>
      <family val="2"/>
    </font>
    <font>
      <b/>
      <sz val="14"/>
      <name val="BrowalliaUPC"/>
      <family val="2"/>
    </font>
    <font>
      <b/>
      <sz val="14"/>
      <color theme="1"/>
      <name val="Calibri"/>
      <family val="2"/>
      <scheme val="minor"/>
    </font>
    <font>
      <b/>
      <sz val="14"/>
      <color theme="1" tint="0.34998626667073579"/>
      <name val="Calibri"/>
      <family val="2"/>
      <scheme val="minor"/>
    </font>
    <font>
      <sz val="14"/>
      <color theme="1" tint="0.34998626667073579"/>
      <name val="BrowalliaUPC"/>
      <family val="2"/>
    </font>
    <font>
      <sz val="14"/>
      <color theme="1"/>
      <name val="BrowalliaUPC"/>
      <family val="2"/>
    </font>
    <font>
      <sz val="14"/>
      <name val="Browallia New"/>
      <family val="2"/>
    </font>
    <font>
      <b/>
      <sz val="14"/>
      <name val="Calibri"/>
      <family val="2"/>
      <scheme val="minor"/>
    </font>
    <font>
      <sz val="11"/>
      <color theme="1"/>
      <name val="Calibri"/>
      <family val="2"/>
      <scheme val="minor"/>
    </font>
    <font>
      <b/>
      <sz val="14"/>
      <color theme="1"/>
      <name val="Browallia New"/>
      <family val="2"/>
    </font>
    <font>
      <sz val="14"/>
      <color theme="1"/>
      <name val="Browallia New"/>
      <family val="2"/>
    </font>
    <font>
      <sz val="14"/>
      <color rgb="FF0000CC"/>
      <name val="Browallia New"/>
      <family val="2"/>
    </font>
    <font>
      <b/>
      <sz val="14"/>
      <color rgb="FF0000CC"/>
      <name val="Browallia New"/>
      <family val="2"/>
    </font>
    <font>
      <b/>
      <u/>
      <sz val="14"/>
      <color rgb="FF0000CC"/>
      <name val="Browallia New"/>
      <family val="2"/>
    </font>
    <font>
      <sz val="14"/>
      <color rgb="FFFF0000"/>
      <name val="Browallia New"/>
      <family val="2"/>
    </font>
    <font>
      <i/>
      <sz val="14"/>
      <name val="BrowalliaUPC"/>
      <family val="2"/>
    </font>
    <font>
      <sz val="14"/>
      <color theme="1" tint="0.34998626667073579"/>
      <name val="Browallia New"/>
      <family val="2"/>
    </font>
    <font>
      <i/>
      <sz val="14"/>
      <color rgb="FFFF0000"/>
      <name val="BrowalliaUPC"/>
      <family val="2"/>
    </font>
    <font>
      <b/>
      <sz val="14"/>
      <color rgb="FFFF0000"/>
      <name val="Browallia New"/>
      <family val="2"/>
    </font>
    <font>
      <b/>
      <sz val="14"/>
      <name val="Browallia New"/>
      <family val="2"/>
    </font>
    <font>
      <b/>
      <sz val="14"/>
      <color theme="1"/>
      <name val="BrowalliaUPC"/>
      <family val="2"/>
    </font>
    <font>
      <b/>
      <sz val="16"/>
      <color theme="1"/>
      <name val="Browallia New"/>
      <family val="2"/>
    </font>
    <font>
      <sz val="16"/>
      <color theme="1"/>
      <name val="Browallia New"/>
      <family val="2"/>
    </font>
    <font>
      <b/>
      <sz val="14"/>
      <color theme="1"/>
      <name val="Cambria"/>
      <family val="1"/>
    </font>
    <font>
      <b/>
      <sz val="14"/>
      <name val="Cambria"/>
      <family val="1"/>
    </font>
    <font>
      <sz val="14"/>
      <color theme="1"/>
      <name val="Cambria"/>
      <family val="1"/>
    </font>
    <font>
      <sz val="14"/>
      <name val="Cambria"/>
      <family val="1"/>
    </font>
    <font>
      <b/>
      <i/>
      <sz val="14"/>
      <name val="Cambria"/>
      <family val="1"/>
    </font>
    <font>
      <b/>
      <sz val="14"/>
      <color theme="4" tint="-0.249977111117893"/>
      <name val="Cambria"/>
      <family val="1"/>
    </font>
    <font>
      <sz val="14"/>
      <color rgb="FFFF0000"/>
      <name val="Cambria"/>
      <family val="1"/>
    </font>
    <font>
      <b/>
      <u/>
      <sz val="14"/>
      <name val="Browallia New"/>
      <family val="2"/>
    </font>
    <font>
      <b/>
      <u/>
      <sz val="16"/>
      <name val="Browallia New"/>
      <family val="2"/>
    </font>
    <font>
      <b/>
      <sz val="16"/>
      <name val="Browallia New"/>
      <family val="2"/>
    </font>
    <font>
      <sz val="16"/>
      <name val="Browallia New"/>
      <family val="2"/>
    </font>
    <font>
      <b/>
      <sz val="10"/>
      <color theme="1"/>
      <name val="Calibri"/>
      <family val="2"/>
    </font>
    <font>
      <sz val="10"/>
      <color theme="1"/>
      <name val="Calibri"/>
      <family val="2"/>
    </font>
    <font>
      <b/>
      <sz val="10"/>
      <color rgb="FF000000"/>
      <name val="Calibri"/>
      <family val="2"/>
    </font>
    <font>
      <sz val="10"/>
      <color rgb="FFFF0000"/>
      <name val="Calibri"/>
      <family val="2"/>
    </font>
    <font>
      <i/>
      <sz val="10"/>
      <color theme="1"/>
      <name val="Calibri"/>
      <family val="2"/>
    </font>
    <font>
      <sz val="10"/>
      <color rgb="FF000000"/>
      <name val="Calibri"/>
      <family val="2"/>
    </font>
    <font>
      <b/>
      <sz val="11"/>
      <color theme="1"/>
      <name val="Calibri"/>
      <family val="2"/>
    </font>
    <font>
      <sz val="10"/>
      <color theme="4"/>
      <name val="Calibri"/>
      <family val="2"/>
    </font>
    <font>
      <sz val="10"/>
      <color rgb="FF222222"/>
      <name val="Calibri"/>
      <family val="2"/>
    </font>
    <font>
      <u/>
      <sz val="10"/>
      <color rgb="FF000000"/>
      <name val="Calibri"/>
      <family val="2"/>
    </font>
    <font>
      <u/>
      <sz val="10"/>
      <color rgb="FF222222"/>
      <name val="Calibri"/>
      <family val="2"/>
    </font>
    <font>
      <sz val="10"/>
      <name val="Calibri"/>
      <family val="2"/>
    </font>
    <font>
      <b/>
      <sz val="11"/>
      <color theme="1"/>
      <name val="Arial"/>
      <family val="2"/>
    </font>
    <font>
      <b/>
      <sz val="11"/>
      <color rgb="FF000000"/>
      <name val="Calibri"/>
      <family val="2"/>
    </font>
    <font>
      <sz val="10"/>
      <name val="Arial"/>
      <family val="2"/>
    </font>
    <font>
      <b/>
      <sz val="16"/>
      <color rgb="FF0000CC"/>
      <name val="Browallia New"/>
      <family val="2"/>
    </font>
    <font>
      <sz val="16"/>
      <color rgb="FF0000CC"/>
      <name val="Browallia New"/>
      <family val="2"/>
    </font>
    <font>
      <sz val="14"/>
      <color theme="1"/>
      <name val="BrowalliaUPC"/>
      <family val="2"/>
      <charset val="222"/>
    </font>
    <font>
      <b/>
      <sz val="14"/>
      <color theme="1"/>
      <name val="BrowalliaUPC"/>
      <family val="2"/>
      <charset val="222"/>
    </font>
    <font>
      <sz val="14"/>
      <color rgb="FF0000CC"/>
      <name val="Angsana New"/>
      <family val="1"/>
    </font>
    <font>
      <b/>
      <i/>
      <sz val="14"/>
      <color rgb="FFFF0000"/>
      <name val="BrowalliaUPC"/>
      <family val="2"/>
    </font>
    <font>
      <b/>
      <sz val="14"/>
      <color rgb="FFFF0000"/>
      <name val="BrowalliaUPC"/>
      <family val="2"/>
    </font>
    <font>
      <b/>
      <u/>
      <sz val="14"/>
      <name val="BrowalliaUPC"/>
      <family val="2"/>
    </font>
    <font>
      <sz val="9"/>
      <color indexed="81"/>
      <name val="Tahoma"/>
      <family val="2"/>
    </font>
    <font>
      <b/>
      <sz val="9"/>
      <color indexed="81"/>
      <name val="Tahoma"/>
      <family val="2"/>
    </font>
    <font>
      <sz val="11"/>
      <color theme="1"/>
      <name val="Calibri Light"/>
      <family val="2"/>
      <scheme val="major"/>
    </font>
    <font>
      <b/>
      <sz val="11"/>
      <color theme="1"/>
      <name val="Calibri Light"/>
      <family val="2"/>
      <scheme val="major"/>
    </font>
    <font>
      <b/>
      <sz val="14"/>
      <color rgb="FF0000CC"/>
      <name val="BrowalliaUPC"/>
      <family val="2"/>
    </font>
    <font>
      <i/>
      <sz val="14"/>
      <name val="Cambria"/>
      <family val="1"/>
    </font>
    <font>
      <b/>
      <u/>
      <sz val="14"/>
      <name val="Cambria"/>
      <family val="1"/>
    </font>
    <font>
      <b/>
      <sz val="18"/>
      <color rgb="FFFF0000"/>
      <name val="BrowalliaUPC"/>
      <family val="2"/>
    </font>
    <font>
      <b/>
      <sz val="14"/>
      <color rgb="FFFF0000"/>
      <name val="Calibri"/>
      <family val="2"/>
      <scheme val="minor"/>
    </font>
    <font>
      <b/>
      <u/>
      <sz val="14"/>
      <color rgb="FFFF0000"/>
      <name val="BrowalliaUPC"/>
      <family val="2"/>
    </font>
    <font>
      <sz val="11"/>
      <color rgb="FF000000"/>
      <name val="Calibri Light"/>
      <family val="2"/>
      <scheme val="major"/>
    </font>
    <font>
      <sz val="11"/>
      <color rgb="FFFF0000"/>
      <name val="Calibri"/>
      <family val="2"/>
    </font>
    <font>
      <b/>
      <sz val="16"/>
      <name val="BrowalliaUPC"/>
      <family val="2"/>
    </font>
    <font>
      <sz val="18"/>
      <name val="BrowalliaUPC"/>
      <family val="2"/>
    </font>
    <font>
      <b/>
      <sz val="14"/>
      <color rgb="FFFF0000"/>
      <name val="Cambria"/>
      <family val="1"/>
    </font>
    <font>
      <sz val="12"/>
      <color rgb="FFFF0000"/>
      <name val="Calibri"/>
      <family val="2"/>
      <scheme val="minor"/>
    </font>
    <font>
      <b/>
      <u/>
      <sz val="16"/>
      <name val="BrowalliaUPC"/>
      <family val="2"/>
    </font>
    <font>
      <sz val="16"/>
      <name val="BrowalliaUPC"/>
      <family val="2"/>
    </font>
    <font>
      <sz val="16"/>
      <color rgb="FF0000CC"/>
      <name val="BrowalliaUPC"/>
      <family val="2"/>
    </font>
    <font>
      <b/>
      <sz val="16"/>
      <color rgb="FF0000CC"/>
      <name val="BrowalliaUPC"/>
      <family val="2"/>
    </font>
    <font>
      <sz val="16"/>
      <color rgb="FFFF0000"/>
      <name val="BrowalliaUPC"/>
      <family val="2"/>
    </font>
    <font>
      <b/>
      <sz val="16"/>
      <color rgb="FFFF0000"/>
      <name val="BrowalliaUPC"/>
      <family val="2"/>
    </font>
    <font>
      <sz val="16"/>
      <color rgb="FFC00000"/>
      <name val="BrowalliaUPC"/>
      <family val="2"/>
    </font>
  </fonts>
  <fills count="42">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2"/>
        <bgColor indexed="64"/>
      </patternFill>
    </fill>
    <fill>
      <patternFill patternType="solid">
        <fgColor theme="5" tint="0.59999389629810485"/>
        <bgColor indexed="64"/>
      </patternFill>
    </fill>
    <fill>
      <patternFill patternType="solid">
        <fgColor rgb="FFFFFF00"/>
        <bgColor rgb="FFFFFF00"/>
      </patternFill>
    </fill>
    <fill>
      <patternFill patternType="solid">
        <fgColor rgb="FFFF9900"/>
        <bgColor rgb="FFFF9900"/>
      </patternFill>
    </fill>
    <fill>
      <patternFill patternType="solid">
        <fgColor rgb="FFFFF2CC"/>
        <bgColor rgb="FFFFF2CC"/>
      </patternFill>
    </fill>
    <fill>
      <patternFill patternType="solid">
        <fgColor rgb="FFFFFFFF"/>
        <bgColor rgb="FFFFFFFF"/>
      </patternFill>
    </fill>
    <fill>
      <patternFill patternType="solid">
        <fgColor theme="5" tint="0.79998168889431442"/>
        <bgColor indexed="64"/>
      </patternFill>
    </fill>
    <fill>
      <patternFill patternType="solid">
        <fgColor theme="7"/>
        <bgColor theme="7"/>
      </patternFill>
    </fill>
    <fill>
      <patternFill patternType="solid">
        <fgColor rgb="FFB7B7B7"/>
        <bgColor rgb="FFB7B7B7"/>
      </patternFill>
    </fill>
    <fill>
      <patternFill patternType="solid">
        <fgColor rgb="FFF9CB9C"/>
        <bgColor rgb="FFF9CB9C"/>
      </patternFill>
    </fill>
    <fill>
      <patternFill patternType="solid">
        <fgColor rgb="FFA64D79"/>
        <bgColor rgb="FFA64D79"/>
      </patternFill>
    </fill>
    <fill>
      <patternFill patternType="solid">
        <fgColor theme="8"/>
        <bgColor theme="8"/>
      </patternFill>
    </fill>
    <fill>
      <patternFill patternType="solid">
        <fgColor rgb="FFBDD6EE"/>
        <bgColor rgb="FFBDD6EE"/>
      </patternFill>
    </fill>
    <fill>
      <patternFill patternType="solid">
        <fgColor rgb="FF92D050"/>
        <bgColor rgb="FF92D050"/>
      </patternFill>
    </fill>
    <fill>
      <patternFill patternType="solid">
        <fgColor rgb="FFC5E0B3"/>
        <bgColor rgb="FFC5E0B3"/>
      </patternFill>
    </fill>
    <fill>
      <patternFill patternType="solid">
        <fgColor rgb="FFFFE599"/>
        <bgColor rgb="FFFFE599"/>
      </patternFill>
    </fill>
    <fill>
      <patternFill patternType="solid">
        <fgColor rgb="FFEA9999"/>
        <bgColor rgb="FFEA9999"/>
      </patternFill>
    </fill>
    <fill>
      <patternFill patternType="solid">
        <fgColor rgb="FFFF6699"/>
        <bgColor rgb="FFFF6699"/>
      </patternFill>
    </fill>
    <fill>
      <patternFill patternType="solid">
        <fgColor theme="5" tint="0.79998168889431442"/>
        <bgColor rgb="FFFFFFFF"/>
      </patternFill>
    </fill>
    <fill>
      <patternFill patternType="solid">
        <fgColor rgb="FFA6A6A6"/>
        <bgColor rgb="FFA6A6A6"/>
      </patternFill>
    </fill>
    <fill>
      <patternFill patternType="solid">
        <fgColor theme="0"/>
        <bgColor theme="0"/>
      </patternFill>
    </fill>
    <fill>
      <patternFill patternType="solid">
        <fgColor theme="5" tint="0.39997558519241921"/>
        <bgColor rgb="FFFFFFFF"/>
      </patternFill>
    </fill>
    <fill>
      <patternFill patternType="solid">
        <fgColor rgb="FFFFFF00"/>
        <bgColor rgb="FFFFFFFF"/>
      </patternFill>
    </fill>
    <fill>
      <patternFill patternType="solid">
        <fgColor rgb="FFC5D9F1"/>
        <bgColor rgb="FFC5D9F1"/>
      </patternFill>
    </fill>
    <fill>
      <patternFill patternType="solid">
        <fgColor rgb="FF434343"/>
        <bgColor rgb="FF434343"/>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rgb="FFFFFFFF"/>
      </patternFill>
    </fill>
    <fill>
      <patternFill patternType="solid">
        <fgColor theme="6" tint="0.59999389629810485"/>
        <bgColor indexed="64"/>
      </patternFill>
    </fill>
    <fill>
      <patternFill patternType="solid">
        <fgColor theme="8"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hair">
        <color auto="1"/>
      </top>
      <bottom/>
      <diagonal/>
    </border>
    <border>
      <left style="thin">
        <color indexed="64"/>
      </left>
      <right style="thin">
        <color indexed="64"/>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hair">
        <color auto="1"/>
      </bottom>
      <diagonal/>
    </border>
    <border>
      <left/>
      <right style="thin">
        <color indexed="64"/>
      </right>
      <top style="thin">
        <color indexed="64"/>
      </top>
      <bottom style="hair">
        <color auto="1"/>
      </bottom>
      <diagonal/>
    </border>
    <border>
      <left/>
      <right/>
      <top style="thin">
        <color indexed="64"/>
      </top>
      <bottom style="hair">
        <color auto="1"/>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indexed="64"/>
      </right>
      <top style="hair">
        <color auto="1"/>
      </top>
      <bottom style="hair">
        <color auto="1"/>
      </bottom>
      <diagonal/>
    </border>
    <border>
      <left/>
      <right/>
      <top style="hair">
        <color auto="1"/>
      </top>
      <bottom style="hair">
        <color auto="1"/>
      </bottom>
      <diagonal/>
    </border>
    <border>
      <left/>
      <right style="thin">
        <color auto="1"/>
      </right>
      <top style="hair">
        <color auto="1"/>
      </top>
      <bottom/>
      <diagonal/>
    </border>
    <border>
      <left/>
      <right style="thin">
        <color auto="1"/>
      </right>
      <top style="hair">
        <color auto="1"/>
      </top>
      <bottom style="thin">
        <color auto="1"/>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0" borderId="0"/>
    <xf numFmtId="0" fontId="14" fillId="0" borderId="0"/>
    <xf numFmtId="0" fontId="54" fillId="0" borderId="0"/>
  </cellStyleXfs>
  <cellXfs count="820">
    <xf numFmtId="0" fontId="0" fillId="0" borderId="0" xfId="0"/>
    <xf numFmtId="0" fontId="5" fillId="0" borderId="1" xfId="0" applyFont="1" applyBorder="1" applyAlignment="1">
      <alignment vertical="center"/>
    </xf>
    <xf numFmtId="0" fontId="11"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7"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6" fillId="0" borderId="0" xfId="2" applyFont="1" applyAlignment="1">
      <alignment horizontal="center" vertical="top"/>
    </xf>
    <xf numFmtId="0" fontId="16" fillId="0" borderId="0" xfId="2" applyFont="1" applyAlignment="1">
      <alignment horizontal="left" vertical="top"/>
    </xf>
    <xf numFmtId="0" fontId="17" fillId="0" borderId="0" xfId="2" applyFont="1" applyAlignment="1">
      <alignment horizontal="left" vertical="top" wrapText="1"/>
    </xf>
    <xf numFmtId="0" fontId="16" fillId="0" borderId="0" xfId="2" applyFont="1" applyAlignment="1">
      <alignment horizontal="left" vertical="top" wrapText="1"/>
    </xf>
    <xf numFmtId="0" fontId="17" fillId="0" borderId="0" xfId="2" applyFont="1" applyAlignment="1">
      <alignment horizontal="center" vertical="top" wrapText="1"/>
    </xf>
    <xf numFmtId="0" fontId="17" fillId="0" borderId="0" xfId="2" applyFont="1" applyAlignment="1">
      <alignment horizontal="center" vertical="center"/>
    </xf>
    <xf numFmtId="0" fontId="18" fillId="0" borderId="7" xfId="2" applyFont="1" applyBorder="1" applyAlignment="1">
      <alignment horizontal="left" vertical="center" wrapText="1"/>
    </xf>
    <xf numFmtId="0" fontId="18" fillId="0" borderId="7" xfId="2" applyFont="1" applyBorder="1" applyAlignment="1">
      <alignment horizontal="center" vertical="center" wrapText="1"/>
    </xf>
    <xf numFmtId="0" fontId="17" fillId="0" borderId="7" xfId="2" applyFont="1" applyBorder="1" applyAlignment="1">
      <alignment horizontal="center" vertical="center"/>
    </xf>
    <xf numFmtId="0" fontId="18" fillId="0" borderId="8" xfId="2" applyFont="1" applyBorder="1" applyAlignment="1">
      <alignment horizontal="center" vertical="center"/>
    </xf>
    <xf numFmtId="0" fontId="18" fillId="0" borderId="8" xfId="2" applyFont="1" applyBorder="1" applyAlignment="1">
      <alignment horizontal="center" vertical="center" wrapText="1"/>
    </xf>
    <xf numFmtId="0" fontId="17" fillId="0" borderId="8" xfId="2" applyFont="1" applyBorder="1" applyAlignment="1">
      <alignment horizontal="center" vertical="center"/>
    </xf>
    <xf numFmtId="0" fontId="17" fillId="0" borderId="8" xfId="2" applyFont="1" applyBorder="1" applyAlignment="1">
      <alignment horizontal="left" vertical="center"/>
    </xf>
    <xf numFmtId="0" fontId="18" fillId="0" borderId="6" xfId="2" applyFont="1" applyBorder="1" applyAlignment="1">
      <alignment horizontal="center" vertical="center" wrapText="1"/>
    </xf>
    <xf numFmtId="0" fontId="18" fillId="0" borderId="6" xfId="2" applyFont="1" applyBorder="1" applyAlignment="1">
      <alignment horizontal="center" vertical="center"/>
    </xf>
    <xf numFmtId="0" fontId="17" fillId="0" borderId="6" xfId="2" applyFont="1" applyBorder="1" applyAlignment="1">
      <alignment horizontal="center" vertical="center"/>
    </xf>
    <xf numFmtId="0" fontId="18" fillId="0" borderId="9" xfId="2" applyFont="1" applyBorder="1" applyAlignment="1">
      <alignment horizontal="center" vertical="center"/>
    </xf>
    <xf numFmtId="0" fontId="18" fillId="0" borderId="9" xfId="2" applyFont="1" applyBorder="1" applyAlignment="1">
      <alignment horizontal="center" vertical="center" wrapText="1"/>
    </xf>
    <xf numFmtId="0" fontId="17" fillId="0" borderId="9" xfId="2" applyFont="1" applyBorder="1" applyAlignment="1">
      <alignment horizontal="center" vertical="center"/>
    </xf>
    <xf numFmtId="0" fontId="17" fillId="0" borderId="8" xfId="2" applyFont="1" applyFill="1" applyBorder="1" applyAlignment="1">
      <alignment horizontal="center" vertical="top" wrapText="1"/>
    </xf>
    <xf numFmtId="0" fontId="16" fillId="0" borderId="8" xfId="2" applyFont="1" applyFill="1" applyBorder="1" applyAlignment="1">
      <alignment horizontal="left" vertical="top"/>
    </xf>
    <xf numFmtId="0" fontId="16" fillId="0" borderId="0" xfId="2" applyFont="1" applyFill="1" applyAlignment="1">
      <alignment horizontal="center" vertical="top"/>
    </xf>
    <xf numFmtId="0" fontId="16" fillId="0" borderId="0" xfId="2" applyFont="1" applyFill="1" applyAlignment="1">
      <alignment horizontal="left" vertical="top"/>
    </xf>
    <xf numFmtId="0" fontId="16" fillId="0" borderId="9" xfId="2" applyFont="1" applyBorder="1" applyAlignment="1">
      <alignment horizontal="center" vertical="top"/>
    </xf>
    <xf numFmtId="0" fontId="17" fillId="0" borderId="9" xfId="2" applyFont="1" applyBorder="1" applyAlignment="1">
      <alignment horizontal="left" vertical="top" wrapText="1"/>
    </xf>
    <xf numFmtId="0" fontId="16" fillId="0" borderId="9" xfId="2" applyFont="1" applyBorder="1" applyAlignment="1">
      <alignment horizontal="left" vertical="top" wrapText="1"/>
    </xf>
    <xf numFmtId="0" fontId="17" fillId="0" borderId="9" xfId="2" applyFont="1" applyBorder="1" applyAlignment="1">
      <alignment horizontal="center" vertical="top" wrapText="1"/>
    </xf>
    <xf numFmtId="0" fontId="16" fillId="0" borderId="9" xfId="2" applyFont="1" applyBorder="1" applyAlignment="1">
      <alignment horizontal="left" vertical="top"/>
    </xf>
    <xf numFmtId="0" fontId="17" fillId="0" borderId="8" xfId="0" applyFont="1" applyBorder="1" applyAlignment="1">
      <alignment wrapText="1"/>
    </xf>
    <xf numFmtId="0" fontId="18" fillId="0" borderId="0" xfId="2" applyFont="1" applyAlignment="1">
      <alignment horizontal="center" vertical="center"/>
    </xf>
    <xf numFmtId="0" fontId="18" fillId="5" borderId="1" xfId="2" applyFont="1" applyFill="1" applyBorder="1" applyAlignment="1">
      <alignment horizontal="center" vertical="center"/>
    </xf>
    <xf numFmtId="0" fontId="18" fillId="5" borderId="1" xfId="2" applyFont="1" applyFill="1" applyBorder="1" applyAlignment="1">
      <alignment horizontal="center" vertical="center" wrapText="1"/>
    </xf>
    <xf numFmtId="0" fontId="17" fillId="0" borderId="0" xfId="0" applyFont="1" applyBorder="1" applyAlignment="1">
      <alignment wrapText="1"/>
    </xf>
    <xf numFmtId="0" fontId="5" fillId="0" borderId="0" xfId="0" applyFont="1" applyBorder="1" applyAlignment="1">
      <alignment horizontal="center" vertical="center"/>
    </xf>
    <xf numFmtId="0" fontId="5"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0" fillId="3" borderId="1" xfId="0" quotePrefix="1" applyFont="1" applyFill="1" applyBorder="1" applyAlignment="1">
      <alignment horizontal="center" vertical="center" wrapText="1"/>
    </xf>
    <xf numFmtId="0" fontId="5" fillId="0" borderId="1" xfId="0" applyFont="1" applyBorder="1" applyAlignment="1">
      <alignment vertical="center" wrapText="1"/>
    </xf>
    <xf numFmtId="0" fontId="5" fillId="0" borderId="0" xfId="0"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vertical="center"/>
    </xf>
    <xf numFmtId="0" fontId="13" fillId="0" borderId="0" xfId="0" applyFont="1" applyAlignment="1">
      <alignment vertical="center"/>
    </xf>
    <xf numFmtId="0" fontId="4" fillId="0" borderId="1" xfId="0" applyFont="1" applyBorder="1" applyAlignment="1">
      <alignment vertical="center" wrapText="1"/>
    </xf>
    <xf numFmtId="0" fontId="5" fillId="6" borderId="1" xfId="0" applyFont="1" applyFill="1" applyBorder="1" applyAlignment="1">
      <alignment vertical="center" wrapText="1"/>
    </xf>
    <xf numFmtId="0" fontId="13" fillId="0" borderId="0" xfId="0" applyFont="1" applyAlignment="1">
      <alignment vertical="center" wrapText="1"/>
    </xf>
    <xf numFmtId="0" fontId="8" fillId="0" borderId="0" xfId="0" applyFont="1" applyAlignment="1">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22" fillId="3" borderId="1" xfId="0" applyFont="1" applyFill="1" applyBorder="1" applyAlignment="1">
      <alignment horizontal="center" vertical="center"/>
    </xf>
    <xf numFmtId="0" fontId="12" fillId="0" borderId="1" xfId="0" quotePrefix="1" applyFont="1" applyFill="1" applyBorder="1" applyAlignment="1">
      <alignment horizontal="center" vertical="center"/>
    </xf>
    <xf numFmtId="0" fontId="12" fillId="0" borderId="0" xfId="0" applyFont="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7" xfId="0" applyFont="1" applyFill="1" applyBorder="1" applyAlignment="1">
      <alignment vertical="center"/>
    </xf>
    <xf numFmtId="0" fontId="7" fillId="0" borderId="5" xfId="0" applyFont="1" applyFill="1" applyBorder="1" applyAlignment="1">
      <alignment vertical="center"/>
    </xf>
    <xf numFmtId="0" fontId="7" fillId="0" borderId="7" xfId="0" applyFont="1" applyFill="1" applyBorder="1" applyAlignment="1">
      <alignment horizontal="center" vertical="center" wrapText="1"/>
    </xf>
    <xf numFmtId="0" fontId="17" fillId="0" borderId="8" xfId="0" quotePrefix="1" applyFont="1" applyBorder="1" applyAlignment="1">
      <alignment wrapText="1"/>
    </xf>
    <xf numFmtId="0" fontId="28" fillId="0" borderId="0" xfId="2" applyFont="1" applyAlignment="1">
      <alignment horizontal="center" vertical="top"/>
    </xf>
    <xf numFmtId="0" fontId="28" fillId="0" borderId="0" xfId="2" applyFont="1" applyAlignment="1">
      <alignment horizontal="left" vertical="top"/>
    </xf>
    <xf numFmtId="0" fontId="19" fillId="0" borderId="6" xfId="2" applyFont="1" applyBorder="1" applyAlignment="1">
      <alignment horizontal="center" vertical="center"/>
    </xf>
    <xf numFmtId="0" fontId="17" fillId="0" borderId="0" xfId="0" quotePrefix="1" applyFont="1" applyBorder="1" applyAlignment="1">
      <alignment wrapText="1"/>
    </xf>
    <xf numFmtId="0" fontId="17" fillId="0" borderId="0" xfId="2" quotePrefix="1" applyFont="1" applyAlignment="1">
      <alignment horizontal="left" vertical="center"/>
    </xf>
    <xf numFmtId="0" fontId="16" fillId="0" borderId="8" xfId="2" applyFont="1" applyFill="1" applyBorder="1" applyAlignment="1">
      <alignment horizontal="center" vertical="top"/>
    </xf>
    <xf numFmtId="0" fontId="16" fillId="0" borderId="8" xfId="2" applyFont="1" applyFill="1" applyBorder="1" applyAlignment="1">
      <alignment horizontal="left" vertical="top" wrapText="1"/>
    </xf>
    <xf numFmtId="0" fontId="12" fillId="0" borderId="8" xfId="2" applyFont="1" applyFill="1" applyBorder="1" applyAlignment="1">
      <alignment horizontal="left" vertical="top" wrapText="1"/>
    </xf>
    <xf numFmtId="0" fontId="17" fillId="0" borderId="6" xfId="0" quotePrefix="1" applyFont="1" applyBorder="1" applyAlignment="1">
      <alignment vertical="center" wrapText="1"/>
    </xf>
    <xf numFmtId="0" fontId="19" fillId="0" borderId="6" xfId="2" applyFont="1" applyBorder="1" applyAlignment="1">
      <alignment horizontal="center" vertical="center" wrapText="1"/>
    </xf>
    <xf numFmtId="0" fontId="17" fillId="0" borderId="6" xfId="0" applyFont="1" applyBorder="1" applyAlignment="1">
      <alignment vertical="center" wrapText="1"/>
    </xf>
    <xf numFmtId="0" fontId="18" fillId="0" borderId="6" xfId="2" applyFont="1" applyFill="1" applyBorder="1" applyAlignment="1">
      <alignment horizontal="center" vertical="center" wrapText="1"/>
    </xf>
    <xf numFmtId="15" fontId="18" fillId="0" borderId="6" xfId="2" applyNumberFormat="1" applyFont="1" applyBorder="1" applyAlignment="1">
      <alignment horizontal="center" vertical="center"/>
    </xf>
    <xf numFmtId="0" fontId="19" fillId="0" borderId="7" xfId="2" applyFont="1" applyBorder="1" applyAlignment="1">
      <alignment horizontal="left" vertical="top"/>
    </xf>
    <xf numFmtId="0" fontId="17" fillId="0" borderId="10" xfId="0" applyFont="1" applyBorder="1" applyAlignment="1">
      <alignment wrapText="1"/>
    </xf>
    <xf numFmtId="0" fontId="7" fillId="0" borderId="1" xfId="0" applyFont="1" applyFill="1" applyBorder="1" applyAlignment="1">
      <alignment vertical="center"/>
    </xf>
    <xf numFmtId="0" fontId="7" fillId="0" borderId="1" xfId="0" applyFont="1" applyFill="1" applyBorder="1" applyAlignment="1">
      <alignment vertical="center" wrapText="1"/>
    </xf>
    <xf numFmtId="16" fontId="29" fillId="7" borderId="4" xfId="0" applyNumberFormat="1" applyFont="1" applyFill="1" applyBorder="1" applyAlignment="1">
      <alignment horizontal="center" vertical="center" wrapText="1"/>
    </xf>
    <xf numFmtId="165" fontId="30" fillId="9" borderId="2" xfId="0" applyNumberFormat="1" applyFont="1" applyFill="1" applyBorder="1" applyAlignment="1">
      <alignment horizontal="center" vertical="center" wrapText="1"/>
    </xf>
    <xf numFmtId="0" fontId="31" fillId="0" borderId="0" xfId="0" applyFont="1" applyAlignment="1">
      <alignment vertical="center"/>
    </xf>
    <xf numFmtId="0" fontId="30" fillId="3" borderId="2" xfId="0" applyFont="1" applyFill="1" applyBorder="1" applyAlignment="1">
      <alignment horizontal="left" vertical="center" wrapText="1"/>
    </xf>
    <xf numFmtId="0" fontId="29" fillId="7" borderId="1" xfId="0" applyFont="1" applyFill="1" applyBorder="1" applyAlignment="1">
      <alignment horizontal="center" vertical="center" wrapText="1"/>
    </xf>
    <xf numFmtId="0" fontId="29" fillId="8" borderId="2" xfId="0" applyFont="1" applyFill="1" applyBorder="1" applyAlignment="1">
      <alignment horizontal="left" vertical="center" wrapText="1"/>
    </xf>
    <xf numFmtId="0" fontId="29" fillId="9" borderId="1" xfId="0" applyFont="1" applyFill="1" applyBorder="1" applyAlignment="1">
      <alignment horizontal="left" vertical="center" wrapText="1"/>
    </xf>
    <xf numFmtId="16" fontId="29" fillId="7" borderId="1" xfId="0" applyNumberFormat="1" applyFont="1" applyFill="1" applyBorder="1" applyAlignment="1">
      <alignment horizontal="center" vertical="center" wrapText="1"/>
    </xf>
    <xf numFmtId="0" fontId="30" fillId="8" borderId="2" xfId="0" applyFont="1" applyFill="1" applyBorder="1" applyAlignment="1">
      <alignment vertical="center" wrapText="1"/>
    </xf>
    <xf numFmtId="0" fontId="30" fillId="8" borderId="1" xfId="0" applyFont="1" applyFill="1" applyBorder="1" applyAlignment="1">
      <alignment vertical="center" wrapText="1"/>
    </xf>
    <xf numFmtId="0" fontId="29" fillId="7" borderId="4" xfId="0" applyFont="1" applyFill="1" applyBorder="1" applyAlignment="1">
      <alignment horizontal="center" vertical="center" wrapText="1"/>
    </xf>
    <xf numFmtId="0" fontId="29" fillId="7" borderId="4" xfId="0" applyFont="1" applyFill="1" applyBorder="1" applyAlignment="1">
      <alignment horizontal="center" vertical="center"/>
    </xf>
    <xf numFmtId="0" fontId="29" fillId="8" borderId="13" xfId="0" applyFont="1" applyFill="1" applyBorder="1" applyAlignment="1">
      <alignment horizontal="left" vertical="center" wrapText="1"/>
    </xf>
    <xf numFmtId="0" fontId="31" fillId="0" borderId="1" xfId="0" applyFont="1" applyFill="1" applyBorder="1" applyAlignment="1">
      <alignment vertical="center" wrapText="1"/>
    </xf>
    <xf numFmtId="0" fontId="32" fillId="0" borderId="1" xfId="0" applyFont="1" applyFill="1" applyBorder="1" applyAlignment="1">
      <alignment vertical="center" wrapText="1"/>
    </xf>
    <xf numFmtId="0" fontId="31" fillId="0" borderId="1" xfId="0" applyFont="1" applyBorder="1" applyAlignment="1">
      <alignment vertical="center"/>
    </xf>
    <xf numFmtId="0" fontId="31" fillId="7" borderId="1" xfId="0" applyFont="1" applyFill="1" applyBorder="1" applyAlignment="1">
      <alignment horizontal="center" vertical="center" wrapText="1"/>
    </xf>
    <xf numFmtId="0" fontId="33" fillId="0" borderId="1" xfId="0" applyFont="1" applyFill="1" applyBorder="1" applyAlignment="1">
      <alignment vertical="center" wrapText="1"/>
    </xf>
    <xf numFmtId="0" fontId="34" fillId="7" borderId="1" xfId="0" applyFont="1" applyFill="1" applyBorder="1" applyAlignment="1">
      <alignment horizontal="center" vertical="center" wrapText="1"/>
    </xf>
    <xf numFmtId="0" fontId="31" fillId="0" borderId="1" xfId="0" quotePrefix="1" applyFont="1" applyFill="1" applyBorder="1" applyAlignment="1">
      <alignment vertical="center" wrapText="1"/>
    </xf>
    <xf numFmtId="0" fontId="34" fillId="0" borderId="1" xfId="0" applyFont="1" applyFill="1" applyBorder="1" applyAlignment="1">
      <alignment vertical="center" wrapText="1"/>
    </xf>
    <xf numFmtId="0" fontId="31" fillId="0" borderId="1" xfId="0" applyFont="1" applyBorder="1" applyAlignment="1">
      <alignment vertical="center" wrapText="1"/>
    </xf>
    <xf numFmtId="0" fontId="35" fillId="0" borderId="1" xfId="0" applyFont="1" applyBorder="1" applyAlignment="1">
      <alignment vertical="center"/>
    </xf>
    <xf numFmtId="0" fontId="35" fillId="0" borderId="1" xfId="0" quotePrefix="1" applyFont="1" applyBorder="1" applyAlignment="1">
      <alignment vertical="center" wrapText="1"/>
    </xf>
    <xf numFmtId="0" fontId="31" fillId="0" borderId="0" xfId="0" applyFont="1" applyFill="1" applyAlignment="1">
      <alignment horizontal="center" vertical="center" wrapText="1"/>
    </xf>
    <xf numFmtId="0" fontId="31" fillId="0" borderId="0" xfId="0" applyFont="1" applyFill="1" applyAlignment="1">
      <alignment vertical="center" wrapText="1"/>
    </xf>
    <xf numFmtId="0" fontId="32" fillId="0" borderId="1" xfId="0" applyFont="1" applyFill="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29" fillId="4"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1" fillId="0" borderId="0" xfId="2" applyFont="1" applyAlignment="1">
      <alignment horizontal="center" vertical="center"/>
    </xf>
    <xf numFmtId="0" fontId="12" fillId="0" borderId="0" xfId="0" applyFont="1" applyBorder="1"/>
    <xf numFmtId="0" fontId="25" fillId="0" borderId="1" xfId="0" applyFont="1" applyFill="1" applyBorder="1" applyAlignment="1">
      <alignment horizontal="center" vertical="center"/>
    </xf>
    <xf numFmtId="0" fontId="25" fillId="0" borderId="2" xfId="0" applyFont="1" applyFill="1" applyBorder="1" applyAlignment="1">
      <alignment horizontal="center" vertical="top"/>
    </xf>
    <xf numFmtId="0" fontId="25" fillId="0" borderId="3" xfId="0" applyFont="1" applyFill="1" applyBorder="1" applyAlignment="1">
      <alignment horizontal="center" vertical="top"/>
    </xf>
    <xf numFmtId="0" fontId="25" fillId="0" borderId="1" xfId="0" applyFont="1" applyFill="1" applyBorder="1" applyAlignment="1">
      <alignment horizontal="center" vertical="top"/>
    </xf>
    <xf numFmtId="0" fontId="12" fillId="0" borderId="0" xfId="0" applyFont="1" applyBorder="1" applyAlignment="1">
      <alignment horizontal="center"/>
    </xf>
    <xf numFmtId="0" fontId="12" fillId="0" borderId="1" xfId="0" applyFont="1" applyFill="1" applyBorder="1" applyAlignment="1">
      <alignment horizontal="center" vertical="top"/>
    </xf>
    <xf numFmtId="0" fontId="12" fillId="0" borderId="2" xfId="0" applyFont="1" applyFill="1" applyBorder="1" applyAlignment="1">
      <alignment vertical="top"/>
    </xf>
    <xf numFmtId="0" fontId="12" fillId="0" borderId="3" xfId="0" applyFont="1" applyFill="1" applyBorder="1" applyAlignment="1">
      <alignment vertical="top"/>
    </xf>
    <xf numFmtId="0" fontId="12" fillId="0" borderId="1" xfId="0" applyFont="1" applyFill="1" applyBorder="1" applyAlignment="1">
      <alignment horizontal="left" vertical="top"/>
    </xf>
    <xf numFmtId="0" fontId="16" fillId="0" borderId="1" xfId="0" applyFont="1" applyFill="1" applyBorder="1" applyAlignment="1">
      <alignment horizontal="left" vertical="top"/>
    </xf>
    <xf numFmtId="0" fontId="16" fillId="0" borderId="1" xfId="0" applyFont="1" applyBorder="1" applyAlignment="1">
      <alignment horizontal="center" vertical="top"/>
    </xf>
    <xf numFmtId="0" fontId="12" fillId="0" borderId="1" xfId="0" applyFont="1" applyBorder="1" applyAlignment="1">
      <alignment vertical="top"/>
    </xf>
    <xf numFmtId="0" fontId="16" fillId="0" borderId="1" xfId="1" applyFont="1" applyBorder="1" applyAlignment="1">
      <alignment horizontal="left" vertical="top"/>
    </xf>
    <xf numFmtId="0" fontId="16" fillId="0" borderId="1" xfId="1" applyFont="1" applyFill="1" applyBorder="1" applyAlignment="1">
      <alignment horizontal="center" vertical="top" wrapText="1"/>
    </xf>
    <xf numFmtId="0" fontId="16" fillId="0" borderId="7" xfId="0" applyFont="1" applyFill="1" applyBorder="1" applyAlignment="1">
      <alignment horizontal="left" vertical="top" wrapText="1"/>
    </xf>
    <xf numFmtId="0" fontId="16" fillId="0" borderId="1" xfId="0" applyFont="1" applyFill="1" applyBorder="1" applyAlignment="1">
      <alignment horizontal="center" vertical="top" wrapText="1"/>
    </xf>
    <xf numFmtId="0" fontId="12" fillId="0" borderId="5" xfId="0" applyFont="1" applyFill="1" applyBorder="1" applyAlignment="1">
      <alignment horizontal="center" vertical="top"/>
    </xf>
    <xf numFmtId="0" fontId="16" fillId="0" borderId="1" xfId="0" applyFont="1" applyFill="1" applyBorder="1" applyAlignment="1">
      <alignment horizontal="left" vertical="top" wrapText="1"/>
    </xf>
    <xf numFmtId="0" fontId="12" fillId="0" borderId="1" xfId="0" applyFont="1" applyFill="1" applyBorder="1" applyAlignment="1">
      <alignment vertical="top" wrapText="1"/>
    </xf>
    <xf numFmtId="0" fontId="12" fillId="0" borderId="1" xfId="0" applyFont="1" applyBorder="1" applyAlignment="1">
      <alignment horizontal="center" vertical="top" wrapText="1"/>
    </xf>
    <xf numFmtId="0" fontId="12" fillId="0" borderId="0" xfId="0" applyFont="1" applyFill="1" applyBorder="1" applyAlignment="1">
      <alignment horizontal="center" vertical="top"/>
    </xf>
    <xf numFmtId="0" fontId="12" fillId="0" borderId="0" xfId="0" applyFont="1" applyFill="1" applyBorder="1" applyAlignment="1">
      <alignment vertical="top"/>
    </xf>
    <xf numFmtId="0" fontId="12" fillId="0" borderId="0" xfId="0" applyFont="1" applyFill="1" applyBorder="1" applyAlignment="1">
      <alignment horizontal="left" vertical="top"/>
    </xf>
    <xf numFmtId="0" fontId="12" fillId="0" borderId="0" xfId="0" applyFont="1" applyFill="1" applyBorder="1" applyAlignment="1">
      <alignment vertical="top" wrapText="1"/>
    </xf>
    <xf numFmtId="0" fontId="12" fillId="0" borderId="0" xfId="0" applyFont="1" applyBorder="1" applyAlignment="1">
      <alignment horizontal="center" vertical="top" wrapText="1"/>
    </xf>
    <xf numFmtId="0" fontId="20" fillId="0" borderId="1" xfId="0" applyFont="1" applyBorder="1" applyAlignment="1">
      <alignment vertical="top" wrapText="1"/>
    </xf>
    <xf numFmtId="0" fontId="16" fillId="0" borderId="1" xfId="0" applyFont="1" applyBorder="1" applyAlignment="1">
      <alignment vertical="top"/>
    </xf>
    <xf numFmtId="0" fontId="12" fillId="0" borderId="2" xfId="0" applyFont="1" applyBorder="1" applyAlignment="1">
      <alignment vertical="top"/>
    </xf>
    <xf numFmtId="0" fontId="12" fillId="0" borderId="3" xfId="0" applyFont="1" applyBorder="1" applyAlignment="1">
      <alignment vertical="top"/>
    </xf>
    <xf numFmtId="0" fontId="12" fillId="0" borderId="1" xfId="0" applyFont="1" applyBorder="1" applyAlignment="1">
      <alignment horizontal="center" vertical="top"/>
    </xf>
    <xf numFmtId="0" fontId="12" fillId="0" borderId="1" xfId="0" applyFont="1" applyBorder="1" applyAlignment="1">
      <alignment vertical="top" wrapText="1"/>
    </xf>
    <xf numFmtId="0" fontId="16" fillId="0" borderId="1" xfId="0" applyFont="1" applyBorder="1" applyAlignment="1">
      <alignment vertical="top" wrapText="1"/>
    </xf>
    <xf numFmtId="0" fontId="12" fillId="0" borderId="1" xfId="0" applyFont="1" applyBorder="1" applyAlignment="1">
      <alignment horizontal="left" vertical="top" wrapText="1"/>
    </xf>
    <xf numFmtId="0" fontId="12" fillId="0" borderId="12" xfId="0" applyFont="1" applyBorder="1" applyAlignment="1">
      <alignment vertical="top"/>
    </xf>
    <xf numFmtId="0" fontId="12" fillId="0" borderId="12" xfId="0" applyFont="1" applyBorder="1" applyAlignment="1">
      <alignment horizontal="center" vertical="top"/>
    </xf>
    <xf numFmtId="0" fontId="12" fillId="0" borderId="12" xfId="0" applyFont="1" applyBorder="1" applyAlignment="1">
      <alignment vertical="top" wrapText="1"/>
    </xf>
    <xf numFmtId="0" fontId="16" fillId="0" borderId="12" xfId="0" applyFont="1" applyBorder="1" applyAlignment="1">
      <alignment horizontal="center" vertical="top"/>
    </xf>
    <xf numFmtId="0" fontId="37" fillId="0" borderId="0" xfId="0" applyFont="1" applyFill="1" applyBorder="1" applyAlignment="1">
      <alignment vertical="top"/>
    </xf>
    <xf numFmtId="0" fontId="38" fillId="0" borderId="0" xfId="0" applyFont="1" applyFill="1" applyBorder="1" applyAlignment="1">
      <alignment vertical="top"/>
    </xf>
    <xf numFmtId="0" fontId="38" fillId="0" borderId="0" xfId="0" applyFont="1" applyFill="1" applyBorder="1" applyAlignment="1">
      <alignment horizontal="center" vertical="top"/>
    </xf>
    <xf numFmtId="0" fontId="39" fillId="0" borderId="0" xfId="0" applyFont="1" applyBorder="1"/>
    <xf numFmtId="0" fontId="40" fillId="0" borderId="0" xfId="0" applyFont="1" applyAlignment="1">
      <alignment vertical="top"/>
    </xf>
    <xf numFmtId="0" fontId="41" fillId="4" borderId="0" xfId="0" applyFont="1" applyFill="1" applyAlignment="1">
      <alignment vertical="top"/>
    </xf>
    <xf numFmtId="0" fontId="42" fillId="0" borderId="0" xfId="0" applyFont="1" applyAlignment="1">
      <alignment horizontal="center" vertical="top"/>
    </xf>
    <xf numFmtId="0" fontId="40" fillId="13" borderId="0" xfId="0" applyFont="1" applyFill="1" applyAlignment="1">
      <alignment vertical="top"/>
    </xf>
    <xf numFmtId="0" fontId="43" fillId="0" borderId="0" xfId="0" applyFont="1" applyAlignment="1">
      <alignment horizontal="center" vertical="top"/>
    </xf>
    <xf numFmtId="0" fontId="43" fillId="0" borderId="0" xfId="0" applyFont="1" applyAlignment="1">
      <alignment vertical="top"/>
    </xf>
    <xf numFmtId="0" fontId="40" fillId="0" borderId="0" xfId="0" applyFont="1" applyAlignment="1">
      <alignment horizontal="center" vertical="top"/>
    </xf>
    <xf numFmtId="0" fontId="44" fillId="0" borderId="0" xfId="0" applyFont="1" applyAlignment="1">
      <alignment horizontal="center" vertical="top"/>
    </xf>
    <xf numFmtId="164" fontId="42" fillId="14" borderId="0" xfId="0" applyNumberFormat="1" applyFont="1" applyFill="1" applyAlignment="1">
      <alignment horizontal="left" vertical="top"/>
    </xf>
    <xf numFmtId="0" fontId="41" fillId="14" borderId="0" xfId="0" applyFont="1" applyFill="1"/>
    <xf numFmtId="0" fontId="40" fillId="14" borderId="0" xfId="0" applyFont="1" applyFill="1" applyAlignment="1">
      <alignment vertical="top"/>
    </xf>
    <xf numFmtId="0" fontId="40" fillId="15" borderId="0" xfId="0" applyFont="1" applyFill="1" applyAlignment="1">
      <alignment vertical="top"/>
    </xf>
    <xf numFmtId="0" fontId="42" fillId="15" borderId="0" xfId="0" applyFont="1" applyFill="1" applyAlignment="1">
      <alignment vertical="top"/>
    </xf>
    <xf numFmtId="0" fontId="41" fillId="0" borderId="0" xfId="0" applyFont="1" applyAlignment="1">
      <alignment horizontal="center" vertical="top"/>
    </xf>
    <xf numFmtId="0" fontId="45" fillId="0" borderId="0" xfId="0" applyFont="1" applyAlignment="1">
      <alignment horizontal="center" vertical="top"/>
    </xf>
    <xf numFmtId="0" fontId="45" fillId="16" borderId="0" xfId="0" applyFont="1" applyFill="1"/>
    <xf numFmtId="0" fontId="41" fillId="0" borderId="0" xfId="0" applyFont="1" applyAlignment="1"/>
    <xf numFmtId="0" fontId="46" fillId="0" borderId="0" xfId="0" applyFont="1" applyAlignment="1">
      <alignment vertical="top"/>
    </xf>
    <xf numFmtId="0" fontId="41" fillId="17" borderId="0" xfId="0" applyFont="1" applyFill="1" applyAlignment="1">
      <alignment vertical="top"/>
    </xf>
    <xf numFmtId="0" fontId="41" fillId="10" borderId="0" xfId="0" applyFont="1" applyFill="1" applyAlignment="1">
      <alignment vertical="top"/>
    </xf>
    <xf numFmtId="0" fontId="47" fillId="0" borderId="0" xfId="0" applyFont="1" applyAlignment="1">
      <alignment horizontal="center" vertical="top"/>
    </xf>
    <xf numFmtId="0" fontId="47" fillId="0" borderId="0" xfId="0" applyFont="1" applyAlignment="1">
      <alignment vertical="top"/>
    </xf>
    <xf numFmtId="0" fontId="42" fillId="14" borderId="0" xfId="0" applyFont="1" applyFill="1" applyAlignment="1">
      <alignment horizontal="left" vertical="top"/>
    </xf>
    <xf numFmtId="0" fontId="45" fillId="0" borderId="0" xfId="0" applyFont="1" applyAlignment="1">
      <alignment horizontal="center" vertical="top" wrapText="1"/>
    </xf>
    <xf numFmtId="0" fontId="41" fillId="0" borderId="0" xfId="0" applyFont="1" applyAlignment="1">
      <alignment vertical="top" wrapText="1"/>
    </xf>
    <xf numFmtId="0" fontId="41" fillId="0" borderId="0" xfId="0" applyFont="1" applyFill="1" applyAlignment="1">
      <alignment vertical="top" wrapText="1"/>
    </xf>
    <xf numFmtId="0" fontId="41" fillId="0" borderId="0" xfId="0" applyFont="1" applyAlignment="1">
      <alignment horizontal="center" vertical="top" wrapText="1"/>
    </xf>
    <xf numFmtId="0" fontId="40" fillId="13" borderId="0" xfId="0" applyFont="1" applyFill="1" applyAlignment="1">
      <alignment vertical="top" wrapText="1"/>
    </xf>
    <xf numFmtId="0" fontId="44" fillId="0" borderId="0" xfId="0" applyFont="1" applyAlignment="1">
      <alignment horizontal="center" vertical="top" wrapText="1"/>
    </xf>
    <xf numFmtId="0" fontId="40" fillId="14" borderId="0" xfId="0" applyFont="1" applyFill="1" applyAlignment="1">
      <alignment vertical="top" wrapText="1"/>
    </xf>
    <xf numFmtId="0" fontId="41" fillId="14" borderId="0" xfId="0" applyFont="1" applyFill="1" applyAlignment="1">
      <alignment vertical="top" wrapText="1"/>
    </xf>
    <xf numFmtId="0" fontId="40" fillId="15" borderId="0" xfId="0" applyFont="1" applyFill="1" applyAlignment="1">
      <alignment vertical="top" wrapText="1"/>
    </xf>
    <xf numFmtId="0" fontId="40" fillId="18" borderId="18" xfId="0" applyFont="1" applyFill="1" applyBorder="1" applyAlignment="1">
      <alignment horizontal="center" vertical="top" wrapText="1"/>
    </xf>
    <xf numFmtId="0" fontId="42" fillId="18" borderId="18" xfId="0" applyFont="1" applyFill="1" applyBorder="1" applyAlignment="1">
      <alignment horizontal="center" vertical="top" wrapText="1"/>
    </xf>
    <xf numFmtId="0" fontId="42" fillId="18" borderId="19" xfId="0" applyFont="1" applyFill="1" applyBorder="1" applyAlignment="1">
      <alignment horizontal="center" vertical="top" wrapText="1"/>
    </xf>
    <xf numFmtId="0" fontId="42" fillId="18" borderId="1" xfId="0" applyFont="1" applyFill="1" applyBorder="1" applyAlignment="1">
      <alignment horizontal="center" vertical="top" wrapText="1"/>
    </xf>
    <xf numFmtId="0" fontId="40" fillId="18" borderId="20" xfId="0" applyFont="1" applyFill="1" applyBorder="1" applyAlignment="1">
      <alignment horizontal="center" vertical="top" wrapText="1"/>
    </xf>
    <xf numFmtId="0" fontId="42" fillId="13" borderId="1" xfId="0" applyFont="1" applyFill="1" applyBorder="1" applyAlignment="1">
      <alignment horizontal="center" vertical="top" wrapText="1"/>
    </xf>
    <xf numFmtId="0" fontId="42" fillId="19" borderId="1" xfId="0" applyFont="1" applyFill="1" applyBorder="1" applyAlignment="1">
      <alignment horizontal="center" vertical="top" wrapText="1"/>
    </xf>
    <xf numFmtId="0" fontId="42" fillId="20" borderId="0" xfId="0" applyFont="1" applyFill="1" applyBorder="1" applyAlignment="1">
      <alignment horizontal="center" vertical="top" wrapText="1"/>
    </xf>
    <xf numFmtId="0" fontId="42" fillId="14" borderId="1" xfId="0" applyFont="1" applyFill="1" applyBorder="1" applyAlignment="1">
      <alignment horizontal="center" vertical="top" wrapText="1"/>
    </xf>
    <xf numFmtId="0" fontId="42" fillId="15" borderId="1" xfId="0" applyFont="1" applyFill="1" applyBorder="1" applyAlignment="1">
      <alignment horizontal="center" vertical="top" wrapText="1"/>
    </xf>
    <xf numFmtId="0" fontId="42" fillId="21" borderId="21" xfId="0" applyFont="1" applyFill="1" applyBorder="1" applyAlignment="1">
      <alignment horizontal="center" vertical="top" wrapText="1"/>
    </xf>
    <xf numFmtId="0" fontId="42" fillId="21" borderId="22" xfId="0" applyFont="1" applyFill="1" applyBorder="1" applyAlignment="1">
      <alignment horizontal="center" vertical="top" wrapText="1"/>
    </xf>
    <xf numFmtId="0" fontId="42" fillId="22" borderId="1" xfId="0" applyFont="1" applyFill="1" applyBorder="1" applyAlignment="1">
      <alignment horizontal="center" vertical="top" wrapText="1"/>
    </xf>
    <xf numFmtId="0" fontId="40" fillId="22" borderId="1" xfId="0" applyFont="1" applyFill="1" applyBorder="1" applyAlignment="1">
      <alignment horizontal="center" vertical="top" wrapText="1"/>
    </xf>
    <xf numFmtId="0" fontId="40" fillId="23" borderId="1" xfId="0" applyFont="1" applyFill="1" applyBorder="1" applyAlignment="1">
      <alignment horizontal="center" vertical="top" wrapText="1"/>
    </xf>
    <xf numFmtId="0" fontId="42" fillId="23" borderId="1" xfId="0" applyFont="1" applyFill="1" applyBorder="1" applyAlignment="1">
      <alignment horizontal="center" vertical="top" wrapText="1"/>
    </xf>
    <xf numFmtId="0" fontId="40" fillId="24" borderId="21" xfId="0" applyFont="1" applyFill="1" applyBorder="1" applyAlignment="1">
      <alignment horizontal="center" vertical="top" wrapText="1"/>
    </xf>
    <xf numFmtId="0" fontId="40" fillId="24" borderId="23" xfId="0" applyFont="1" applyFill="1" applyBorder="1" applyAlignment="1">
      <alignment horizontal="center" vertical="top" wrapText="1"/>
    </xf>
    <xf numFmtId="0" fontId="40" fillId="25" borderId="23" xfId="0" applyFont="1" applyFill="1" applyBorder="1" applyAlignment="1">
      <alignment horizontal="center" vertical="top" wrapText="1"/>
    </xf>
    <xf numFmtId="0" fontId="40" fillId="14" borderId="22" xfId="0" applyFont="1" applyFill="1" applyBorder="1" applyAlignment="1">
      <alignment horizontal="center" vertical="top" wrapText="1"/>
    </xf>
    <xf numFmtId="0" fontId="42" fillId="26" borderId="1" xfId="0" applyFont="1" applyFill="1" applyBorder="1" applyAlignment="1">
      <alignment horizontal="center" vertical="top" wrapText="1"/>
    </xf>
    <xf numFmtId="0" fontId="42" fillId="27" borderId="24" xfId="0" applyFont="1" applyFill="1" applyBorder="1" applyAlignment="1">
      <alignment horizontal="center" vertical="top" wrapText="1"/>
    </xf>
    <xf numFmtId="0" fontId="40" fillId="28" borderId="18" xfId="0" applyFont="1" applyFill="1" applyBorder="1" applyAlignment="1">
      <alignment horizontal="center" vertical="top" wrapText="1"/>
    </xf>
    <xf numFmtId="0" fontId="45" fillId="16" borderId="18" xfId="0" applyFont="1" applyFill="1" applyBorder="1" applyAlignment="1">
      <alignment horizontal="center" vertical="top" wrapText="1"/>
    </xf>
    <xf numFmtId="0" fontId="48" fillId="29" borderId="0" xfId="0" applyFont="1" applyFill="1" applyBorder="1" applyAlignment="1">
      <alignment vertical="top"/>
    </xf>
    <xf numFmtId="0" fontId="45" fillId="16" borderId="18" xfId="0" applyFont="1" applyFill="1" applyBorder="1" applyAlignment="1">
      <alignment vertical="top" wrapText="1"/>
    </xf>
    <xf numFmtId="0" fontId="45" fillId="0" borderId="18" xfId="0" applyFont="1" applyBorder="1" applyAlignment="1">
      <alignment vertical="top" wrapText="1"/>
    </xf>
    <xf numFmtId="0" fontId="45" fillId="0" borderId="25" xfId="0" applyFont="1" applyBorder="1" applyAlignment="1">
      <alignment horizontal="center" vertical="top" wrapText="1"/>
    </xf>
    <xf numFmtId="0" fontId="45" fillId="0" borderId="18" xfId="0" applyFont="1" applyBorder="1" applyAlignment="1">
      <alignment horizontal="center" vertical="top" wrapText="1"/>
    </xf>
    <xf numFmtId="0" fontId="45" fillId="16" borderId="25" xfId="0" applyFont="1" applyFill="1" applyBorder="1" applyAlignment="1">
      <alignment horizontal="center" vertical="top"/>
    </xf>
    <xf numFmtId="0" fontId="45" fillId="16" borderId="26" xfId="0" applyFont="1" applyFill="1" applyBorder="1" applyAlignment="1">
      <alignment horizontal="center" vertical="top"/>
    </xf>
    <xf numFmtId="0" fontId="45" fillId="0" borderId="18" xfId="0" applyFont="1" applyBorder="1" applyAlignment="1">
      <alignment horizontal="center" vertical="top"/>
    </xf>
    <xf numFmtId="0" fontId="45" fillId="0" borderId="26" xfId="0" applyFont="1" applyBorder="1" applyAlignment="1">
      <alignment horizontal="center" vertical="top"/>
    </xf>
    <xf numFmtId="166" fontId="43" fillId="0" borderId="26" xfId="0" applyNumberFormat="1" applyFont="1" applyBorder="1" applyAlignment="1">
      <alignment horizontal="center" vertical="top"/>
    </xf>
    <xf numFmtId="0" fontId="45" fillId="0" borderId="25" xfId="0" applyFont="1" applyBorder="1" applyAlignment="1">
      <alignment horizontal="center" vertical="top"/>
    </xf>
    <xf numFmtId="0" fontId="45" fillId="13" borderId="25" xfId="0" applyFont="1" applyFill="1" applyBorder="1" applyAlignment="1">
      <alignment horizontal="center" vertical="top" wrapText="1"/>
    </xf>
    <xf numFmtId="166" fontId="45" fillId="13" borderId="25" xfId="0" applyNumberFormat="1" applyFont="1" applyFill="1" applyBorder="1" applyAlignment="1">
      <alignment horizontal="center" vertical="top" wrapText="1"/>
    </xf>
    <xf numFmtId="0" fontId="45" fillId="13" borderId="18" xfId="0" applyFont="1" applyFill="1" applyBorder="1" applyAlignment="1">
      <alignment horizontal="center" vertical="top" wrapText="1"/>
    </xf>
    <xf numFmtId="166" fontId="45" fillId="13" borderId="18" xfId="0" applyNumberFormat="1" applyFont="1" applyFill="1" applyBorder="1" applyAlignment="1">
      <alignment horizontal="center" vertical="top" wrapText="1"/>
    </xf>
    <xf numFmtId="0" fontId="45" fillId="0" borderId="26" xfId="0" applyFont="1" applyBorder="1" applyAlignment="1">
      <alignment horizontal="center" vertical="top" wrapText="1"/>
    </xf>
    <xf numFmtId="0" fontId="45" fillId="0" borderId="19" xfId="0" applyFont="1" applyBorder="1" applyAlignment="1">
      <alignment horizontal="center" vertical="top" wrapText="1"/>
    </xf>
    <xf numFmtId="0" fontId="41" fillId="0" borderId="18" xfId="0" applyFont="1" applyBorder="1" applyAlignment="1">
      <alignment vertical="top" wrapText="1"/>
    </xf>
    <xf numFmtId="0" fontId="45" fillId="16" borderId="18" xfId="0" applyFont="1" applyFill="1" applyBorder="1" applyAlignment="1">
      <alignment horizontal="center" vertical="top"/>
    </xf>
    <xf numFmtId="0" fontId="45" fillId="16" borderId="19" xfId="0" applyFont="1" applyFill="1" applyBorder="1" applyAlignment="1">
      <alignment horizontal="center" vertical="top"/>
    </xf>
    <xf numFmtId="0" fontId="45" fillId="0" borderId="19" xfId="0" applyFont="1" applyBorder="1" applyAlignment="1">
      <alignment horizontal="center" vertical="top"/>
    </xf>
    <xf numFmtId="166" fontId="45" fillId="0" borderId="19" xfId="0" applyNumberFormat="1" applyFont="1" applyBorder="1" applyAlignment="1">
      <alignment horizontal="center" vertical="top"/>
    </xf>
    <xf numFmtId="16" fontId="45" fillId="0" borderId="18" xfId="0" applyNumberFormat="1" applyFont="1" applyBorder="1" applyAlignment="1">
      <alignment horizontal="center" vertical="top"/>
    </xf>
    <xf numFmtId="20" fontId="45" fillId="0" borderId="18" xfId="0" applyNumberFormat="1" applyFont="1" applyBorder="1" applyAlignment="1">
      <alignment horizontal="center" vertical="top"/>
    </xf>
    <xf numFmtId="166" fontId="45" fillId="0" borderId="18" xfId="0" applyNumberFormat="1" applyFont="1" applyBorder="1" applyAlignment="1">
      <alignment horizontal="center" vertical="top"/>
    </xf>
    <xf numFmtId="166" fontId="45" fillId="0" borderId="18" xfId="0" applyNumberFormat="1" applyFont="1" applyBorder="1" applyAlignment="1">
      <alignment horizontal="center" vertical="top" wrapText="1"/>
    </xf>
    <xf numFmtId="0" fontId="45" fillId="0" borderId="20" xfId="0" applyFont="1" applyBorder="1" applyAlignment="1">
      <alignment vertical="top" wrapText="1"/>
    </xf>
    <xf numFmtId="0" fontId="45" fillId="0" borderId="20" xfId="0" applyFont="1" applyBorder="1" applyAlignment="1">
      <alignment vertical="top"/>
    </xf>
    <xf numFmtId="0" fontId="45" fillId="0" borderId="27" xfId="0" applyFont="1" applyBorder="1" applyAlignment="1">
      <alignment horizontal="center" vertical="top" wrapText="1"/>
    </xf>
    <xf numFmtId="0" fontId="45" fillId="0" borderId="20" xfId="0" applyFont="1" applyBorder="1" applyAlignment="1">
      <alignment horizontal="center" vertical="top" wrapText="1"/>
    </xf>
    <xf numFmtId="0" fontId="45" fillId="30" borderId="18" xfId="0" applyFont="1" applyFill="1" applyBorder="1" applyAlignment="1">
      <alignment horizontal="center" vertical="top"/>
    </xf>
    <xf numFmtId="16" fontId="45" fillId="30" borderId="18" xfId="0" applyNumberFormat="1" applyFont="1" applyFill="1" applyBorder="1" applyAlignment="1">
      <alignment horizontal="center" vertical="top"/>
    </xf>
    <xf numFmtId="0" fontId="45" fillId="30" borderId="18" xfId="0" applyFont="1" applyFill="1" applyBorder="1" applyAlignment="1">
      <alignment horizontal="center" vertical="top" wrapText="1"/>
    </xf>
    <xf numFmtId="0" fontId="43" fillId="30" borderId="18" xfId="0" applyFont="1" applyFill="1" applyBorder="1" applyAlignment="1">
      <alignment horizontal="center" vertical="top"/>
    </xf>
    <xf numFmtId="0" fontId="49" fillId="0" borderId="18" xfId="0" applyFont="1" applyBorder="1" applyAlignment="1">
      <alignment horizontal="center" vertical="top" wrapText="1"/>
    </xf>
    <xf numFmtId="0" fontId="41" fillId="0" borderId="18" xfId="0" applyFont="1" applyBorder="1" applyAlignment="1">
      <alignment horizontal="center" vertical="top" wrapText="1"/>
    </xf>
    <xf numFmtId="0" fontId="45" fillId="0" borderId="0" xfId="0" applyFont="1" applyBorder="1" applyAlignment="1">
      <alignment horizontal="center" vertical="top"/>
    </xf>
    <xf numFmtId="20" fontId="45" fillId="0" borderId="18" xfId="0" applyNumberFormat="1" applyFont="1" applyBorder="1" applyAlignment="1">
      <alignment horizontal="center" vertical="top" wrapText="1"/>
    </xf>
    <xf numFmtId="0" fontId="45" fillId="16" borderId="18" xfId="0" applyFont="1" applyFill="1" applyBorder="1" applyAlignment="1">
      <alignment horizontal="left" vertical="top"/>
    </xf>
    <xf numFmtId="166" fontId="45" fillId="0" borderId="19" xfId="0" applyNumberFormat="1" applyFont="1" applyBorder="1" applyAlignment="1">
      <alignment horizontal="center" vertical="top" wrapText="1"/>
    </xf>
    <xf numFmtId="0" fontId="41" fillId="0" borderId="19" xfId="0" applyFont="1" applyBorder="1" applyAlignment="1">
      <alignment horizontal="center" vertical="top" wrapText="1"/>
    </xf>
    <xf numFmtId="0" fontId="48" fillId="16" borderId="0" xfId="0" applyFont="1" applyFill="1" applyAlignment="1">
      <alignment vertical="top"/>
    </xf>
    <xf numFmtId="0" fontId="48" fillId="16" borderId="18" xfId="0" applyFont="1" applyFill="1" applyBorder="1" applyAlignment="1">
      <alignment vertical="top"/>
    </xf>
    <xf numFmtId="0" fontId="45" fillId="16" borderId="18" xfId="0" applyFont="1" applyFill="1" applyBorder="1" applyAlignment="1">
      <alignment vertical="top"/>
    </xf>
    <xf numFmtId="166" fontId="45" fillId="16" borderId="19" xfId="0" applyNumberFormat="1" applyFont="1" applyFill="1" applyBorder="1" applyAlignment="1">
      <alignment horizontal="center" vertical="top"/>
    </xf>
    <xf numFmtId="20" fontId="45" fillId="0" borderId="0" xfId="0" applyNumberFormat="1" applyFont="1" applyBorder="1" applyAlignment="1">
      <alignment horizontal="center" vertical="top"/>
    </xf>
    <xf numFmtId="0" fontId="45" fillId="16" borderId="19" xfId="0" applyFont="1" applyFill="1" applyBorder="1" applyAlignment="1">
      <alignment horizontal="center" vertical="top" wrapText="1"/>
    </xf>
    <xf numFmtId="166" fontId="45" fillId="0" borderId="23" xfId="0" applyNumberFormat="1" applyFont="1" applyBorder="1" applyAlignment="1">
      <alignment horizontal="center" vertical="top" wrapText="1"/>
    </xf>
    <xf numFmtId="0" fontId="45" fillId="0" borderId="23" xfId="0" applyFont="1" applyBorder="1" applyAlignment="1">
      <alignment vertical="top" wrapText="1"/>
    </xf>
    <xf numFmtId="0" fontId="45" fillId="0" borderId="23" xfId="0" applyFont="1" applyBorder="1" applyAlignment="1">
      <alignment horizontal="center" vertical="top" wrapText="1"/>
    </xf>
    <xf numFmtId="0" fontId="45" fillId="16" borderId="23" xfId="0" applyFont="1" applyFill="1" applyBorder="1" applyAlignment="1">
      <alignment horizontal="center" vertical="top"/>
    </xf>
    <xf numFmtId="0" fontId="45" fillId="16" borderId="22" xfId="0" applyFont="1" applyFill="1" applyBorder="1" applyAlignment="1">
      <alignment horizontal="center" vertical="top"/>
    </xf>
    <xf numFmtId="0" fontId="45" fillId="0" borderId="22" xfId="0" applyFont="1" applyBorder="1" applyAlignment="1">
      <alignment horizontal="center" vertical="top"/>
    </xf>
    <xf numFmtId="166" fontId="45" fillId="0" borderId="22" xfId="0" applyNumberFormat="1" applyFont="1" applyBorder="1" applyAlignment="1">
      <alignment horizontal="center" vertical="top"/>
    </xf>
    <xf numFmtId="0" fontId="45" fillId="0" borderId="23" xfId="0" applyFont="1" applyBorder="1" applyAlignment="1">
      <alignment horizontal="center" vertical="top"/>
    </xf>
    <xf numFmtId="20" fontId="45" fillId="0" borderId="23" xfId="0" applyNumberFormat="1" applyFont="1" applyBorder="1" applyAlignment="1">
      <alignment horizontal="center" vertical="top" wrapText="1"/>
    </xf>
    <xf numFmtId="20" fontId="45" fillId="0" borderId="23" xfId="0" applyNumberFormat="1" applyFont="1" applyBorder="1" applyAlignment="1">
      <alignment horizontal="center" vertical="top"/>
    </xf>
    <xf numFmtId="0" fontId="45" fillId="0" borderId="22" xfId="0" applyFont="1" applyBorder="1" applyAlignment="1">
      <alignment horizontal="center" vertical="top" wrapText="1"/>
    </xf>
    <xf numFmtId="0" fontId="41" fillId="0" borderId="22" xfId="0" applyFont="1" applyBorder="1" applyAlignment="1">
      <alignment horizontal="center" vertical="top" wrapText="1"/>
    </xf>
    <xf numFmtId="0" fontId="41" fillId="0" borderId="23" xfId="0" applyFont="1" applyBorder="1" applyAlignment="1">
      <alignment vertical="top" wrapText="1"/>
    </xf>
    <xf numFmtId="0" fontId="45" fillId="0" borderId="18" xfId="0" applyFont="1" applyFill="1" applyBorder="1" applyAlignment="1">
      <alignment vertical="top" wrapText="1"/>
    </xf>
    <xf numFmtId="0" fontId="45" fillId="16" borderId="23" xfId="0" applyFont="1" applyFill="1" applyBorder="1" applyAlignment="1">
      <alignment horizontal="center" vertical="top" wrapText="1"/>
    </xf>
    <xf numFmtId="20" fontId="45" fillId="16" borderId="23" xfId="0" applyNumberFormat="1" applyFont="1" applyFill="1" applyBorder="1" applyAlignment="1">
      <alignment horizontal="center" vertical="top" wrapText="1"/>
    </xf>
    <xf numFmtId="0" fontId="45" fillId="31" borderId="18" xfId="0" applyFont="1" applyFill="1" applyBorder="1" applyAlignment="1">
      <alignment horizontal="center" vertical="top" wrapText="1"/>
    </xf>
    <xf numFmtId="20" fontId="45" fillId="16" borderId="18" xfId="0" applyNumberFormat="1" applyFont="1" applyFill="1" applyBorder="1" applyAlignment="1">
      <alignment horizontal="center" vertical="top" wrapText="1"/>
    </xf>
    <xf numFmtId="0" fontId="45" fillId="10" borderId="18" xfId="0" applyFont="1" applyFill="1" applyBorder="1" applyAlignment="1">
      <alignment vertical="top" wrapText="1"/>
    </xf>
    <xf numFmtId="0" fontId="45" fillId="32" borderId="18" xfId="0" applyFont="1" applyFill="1" applyBorder="1" applyAlignment="1">
      <alignment vertical="top" wrapText="1"/>
    </xf>
    <xf numFmtId="0" fontId="49" fillId="16" borderId="18" xfId="0" applyFont="1" applyFill="1" applyBorder="1" applyAlignment="1">
      <alignment horizontal="center" vertical="top" wrapText="1"/>
    </xf>
    <xf numFmtId="166" fontId="43" fillId="0" borderId="19" xfId="0" applyNumberFormat="1" applyFont="1" applyBorder="1" applyAlignment="1">
      <alignment horizontal="center" vertical="top"/>
    </xf>
    <xf numFmtId="16" fontId="45" fillId="13" borderId="18" xfId="0" applyNumberFormat="1" applyFont="1" applyFill="1" applyBorder="1" applyAlignment="1">
      <alignment horizontal="center" vertical="top" wrapText="1"/>
    </xf>
    <xf numFmtId="16" fontId="41" fillId="13" borderId="18" xfId="0" applyNumberFormat="1" applyFont="1" applyFill="1" applyBorder="1" applyAlignment="1">
      <alignment horizontal="center" vertical="top" wrapText="1"/>
    </xf>
    <xf numFmtId="0" fontId="45" fillId="13" borderId="19" xfId="0" applyFont="1" applyFill="1" applyBorder="1" applyAlignment="1">
      <alignment horizontal="center" vertical="top" wrapText="1"/>
    </xf>
    <xf numFmtId="0" fontId="41" fillId="16" borderId="18" xfId="0" applyFont="1" applyFill="1" applyBorder="1" applyAlignment="1">
      <alignment vertical="top" wrapText="1"/>
    </xf>
    <xf numFmtId="16" fontId="45" fillId="0" borderId="18" xfId="0" applyNumberFormat="1" applyFont="1" applyBorder="1" applyAlignment="1">
      <alignment horizontal="center" vertical="top"/>
    </xf>
    <xf numFmtId="166" fontId="45" fillId="30" borderId="18" xfId="0" applyNumberFormat="1" applyFont="1" applyFill="1" applyBorder="1" applyAlignment="1">
      <alignment horizontal="center" vertical="top" wrapText="1"/>
    </xf>
    <xf numFmtId="20" fontId="45" fillId="30" borderId="18" xfId="0" applyNumberFormat="1" applyFont="1" applyFill="1" applyBorder="1" applyAlignment="1">
      <alignment horizontal="center" vertical="top" wrapText="1"/>
    </xf>
    <xf numFmtId="0" fontId="49" fillId="0" borderId="0" xfId="0" applyFont="1" applyBorder="1" applyAlignment="1">
      <alignment horizontal="center" vertical="top"/>
    </xf>
    <xf numFmtId="167" fontId="45" fillId="0" borderId="18" xfId="0" applyNumberFormat="1" applyFont="1" applyBorder="1" applyAlignment="1">
      <alignment horizontal="center" vertical="top" wrapText="1"/>
    </xf>
    <xf numFmtId="16" fontId="45" fillId="0" borderId="18" xfId="0" applyNumberFormat="1" applyFont="1" applyBorder="1" applyAlignment="1">
      <alignment horizontal="center" vertical="top" wrapText="1"/>
    </xf>
    <xf numFmtId="16" fontId="41" fillId="0" borderId="18" xfId="0" applyNumberFormat="1" applyFont="1" applyBorder="1" applyAlignment="1">
      <alignment horizontal="center" vertical="top" wrapText="1"/>
    </xf>
    <xf numFmtId="0" fontId="45" fillId="17" borderId="18" xfId="0" applyFont="1" applyFill="1" applyBorder="1" applyAlignment="1">
      <alignment vertical="top" wrapText="1"/>
    </xf>
    <xf numFmtId="0" fontId="49" fillId="0" borderId="18" xfId="0" applyFont="1" applyBorder="1" applyAlignment="1">
      <alignment horizontal="center" vertical="top"/>
    </xf>
    <xf numFmtId="166" fontId="43" fillId="16" borderId="19" xfId="0" applyNumberFormat="1" applyFont="1" applyFill="1" applyBorder="1" applyAlignment="1">
      <alignment horizontal="center" vertical="top"/>
    </xf>
    <xf numFmtId="0" fontId="45" fillId="16" borderId="0" xfId="0" applyFont="1" applyFill="1" applyBorder="1" applyAlignment="1">
      <alignment horizontal="center" vertical="top"/>
    </xf>
    <xf numFmtId="166" fontId="45" fillId="16" borderId="18" xfId="0" applyNumberFormat="1" applyFont="1" applyFill="1" applyBorder="1" applyAlignment="1">
      <alignment horizontal="center" vertical="top" wrapText="1"/>
    </xf>
    <xf numFmtId="16" fontId="45" fillId="16" borderId="18" xfId="0" applyNumberFormat="1" applyFont="1" applyFill="1" applyBorder="1" applyAlignment="1">
      <alignment horizontal="center" vertical="top" wrapText="1"/>
    </xf>
    <xf numFmtId="0" fontId="45" fillId="13" borderId="18" xfId="0" applyFont="1" applyFill="1" applyBorder="1" applyAlignment="1">
      <alignment horizontal="center" vertical="top"/>
    </xf>
    <xf numFmtId="20" fontId="45" fillId="16" borderId="18" xfId="0" applyNumberFormat="1" applyFont="1" applyFill="1" applyBorder="1" applyAlignment="1">
      <alignment horizontal="center" vertical="top"/>
    </xf>
    <xf numFmtId="0" fontId="45" fillId="16" borderId="0" xfId="0" applyFont="1" applyFill="1" applyBorder="1" applyAlignment="1">
      <alignment vertical="top"/>
    </xf>
    <xf numFmtId="0" fontId="41" fillId="0" borderId="18" xfId="0" applyFont="1" applyBorder="1" applyAlignment="1">
      <alignment horizontal="center" vertical="top"/>
    </xf>
    <xf numFmtId="0" fontId="50" fillId="16" borderId="0" xfId="0" applyFont="1" applyFill="1" applyBorder="1" applyAlignment="1">
      <alignment horizontal="center" vertical="top"/>
    </xf>
    <xf numFmtId="0" fontId="45" fillId="0" borderId="0" xfId="0" applyFont="1" applyBorder="1" applyAlignment="1">
      <alignment horizontal="center" vertical="top" wrapText="1"/>
    </xf>
    <xf numFmtId="0" fontId="45" fillId="16" borderId="23" xfId="0" applyFont="1" applyFill="1" applyBorder="1" applyAlignment="1">
      <alignment vertical="top" wrapText="1"/>
    </xf>
    <xf numFmtId="166" fontId="45" fillId="16" borderId="23" xfId="0" applyNumberFormat="1" applyFont="1" applyFill="1" applyBorder="1" applyAlignment="1">
      <alignment horizontal="center" vertical="top" wrapText="1"/>
    </xf>
    <xf numFmtId="0" fontId="45" fillId="16" borderId="22" xfId="0" applyFont="1" applyFill="1" applyBorder="1" applyAlignment="1">
      <alignment horizontal="center" vertical="top" wrapText="1"/>
    </xf>
    <xf numFmtId="166" fontId="45" fillId="0" borderId="27" xfId="0" applyNumberFormat="1" applyFont="1" applyBorder="1" applyAlignment="1">
      <alignment horizontal="center" vertical="top" wrapText="1"/>
    </xf>
    <xf numFmtId="0" fontId="45" fillId="0" borderId="21" xfId="0" applyFont="1" applyBorder="1" applyAlignment="1">
      <alignment horizontal="center" vertical="top" wrapText="1"/>
    </xf>
    <xf numFmtId="0" fontId="45" fillId="16" borderId="21" xfId="0" applyFont="1" applyFill="1" applyBorder="1" applyAlignment="1">
      <alignment horizontal="center" vertical="top" wrapText="1"/>
    </xf>
    <xf numFmtId="0" fontId="45" fillId="16" borderId="24" xfId="0" applyFont="1" applyFill="1" applyBorder="1" applyAlignment="1">
      <alignment horizontal="center" vertical="top" wrapText="1"/>
    </xf>
    <xf numFmtId="0" fontId="45" fillId="16" borderId="0" xfId="0" applyFont="1" applyFill="1" applyAlignment="1">
      <alignment horizontal="center" vertical="top" wrapText="1"/>
    </xf>
    <xf numFmtId="0" fontId="45" fillId="4" borderId="20" xfId="0" applyFont="1" applyFill="1" applyBorder="1" applyAlignment="1">
      <alignment vertical="top" wrapText="1"/>
    </xf>
    <xf numFmtId="0" fontId="48" fillId="16" borderId="18" xfId="0" applyFont="1" applyFill="1" applyBorder="1" applyAlignment="1">
      <alignment horizontal="center" vertical="center"/>
    </xf>
    <xf numFmtId="20" fontId="45" fillId="13" borderId="18" xfId="0" applyNumberFormat="1" applyFont="1" applyFill="1" applyBorder="1" applyAlignment="1">
      <alignment horizontal="center" vertical="top" wrapText="1"/>
    </xf>
    <xf numFmtId="20" fontId="45" fillId="13" borderId="21" xfId="0" applyNumberFormat="1" applyFont="1" applyFill="1" applyBorder="1" applyAlignment="1">
      <alignment horizontal="center" vertical="top" wrapText="1"/>
    </xf>
    <xf numFmtId="0" fontId="45" fillId="13" borderId="21" xfId="0" applyFont="1" applyFill="1" applyBorder="1" applyAlignment="1">
      <alignment horizontal="center" vertical="top" wrapText="1"/>
    </xf>
    <xf numFmtId="166" fontId="45" fillId="13" borderId="24" xfId="0" applyNumberFormat="1" applyFont="1" applyFill="1" applyBorder="1" applyAlignment="1">
      <alignment horizontal="center" vertical="top" wrapText="1"/>
    </xf>
    <xf numFmtId="20" fontId="45" fillId="13" borderId="23" xfId="0" applyNumberFormat="1" applyFont="1" applyFill="1" applyBorder="1" applyAlignment="1">
      <alignment horizontal="center" vertical="top" wrapText="1"/>
    </xf>
    <xf numFmtId="0" fontId="41" fillId="0" borderId="18" xfId="0" applyFont="1" applyBorder="1" applyAlignment="1">
      <alignment vertical="top"/>
    </xf>
    <xf numFmtId="20" fontId="45" fillId="0" borderId="21" xfId="0" applyNumberFormat="1" applyFont="1" applyBorder="1" applyAlignment="1">
      <alignment horizontal="center" vertical="top" wrapText="1"/>
    </xf>
    <xf numFmtId="166" fontId="45" fillId="0" borderId="24" xfId="0" applyNumberFormat="1" applyFont="1" applyBorder="1" applyAlignment="1">
      <alignment horizontal="center" vertical="top" wrapText="1"/>
    </xf>
    <xf numFmtId="0" fontId="45" fillId="0" borderId="0" xfId="0" applyFont="1" applyBorder="1" applyAlignment="1">
      <alignment vertical="top" wrapText="1"/>
    </xf>
    <xf numFmtId="0" fontId="45" fillId="19" borderId="18" xfId="0" applyFont="1" applyFill="1" applyBorder="1" applyAlignment="1">
      <alignment horizontal="center" vertical="top" wrapText="1"/>
    </xf>
    <xf numFmtId="0" fontId="48" fillId="16" borderId="0" xfId="0" applyFont="1" applyFill="1" applyBorder="1" applyAlignment="1">
      <alignment vertical="top"/>
    </xf>
    <xf numFmtId="0" fontId="43" fillId="0" borderId="18" xfId="0" applyFont="1" applyBorder="1" applyAlignment="1">
      <alignment horizontal="center" vertical="top" wrapText="1"/>
    </xf>
    <xf numFmtId="0" fontId="45" fillId="33" borderId="19" xfId="0" applyFont="1" applyFill="1" applyBorder="1" applyAlignment="1">
      <alignment horizontal="center" vertical="top" wrapText="1"/>
    </xf>
    <xf numFmtId="0" fontId="45" fillId="33" borderId="22" xfId="0" applyFont="1" applyFill="1" applyBorder="1" applyAlignment="1">
      <alignment horizontal="center" vertical="top" wrapText="1"/>
    </xf>
    <xf numFmtId="0" fontId="43" fillId="16" borderId="18" xfId="0" applyFont="1" applyFill="1" applyBorder="1" applyAlignment="1">
      <alignment vertical="top"/>
    </xf>
    <xf numFmtId="0" fontId="43" fillId="16" borderId="18" xfId="0" applyFont="1" applyFill="1" applyBorder="1" applyAlignment="1">
      <alignment horizontal="center" vertical="top" wrapText="1"/>
    </xf>
    <xf numFmtId="0" fontId="43" fillId="16" borderId="18" xfId="0" applyFont="1" applyFill="1" applyBorder="1" applyAlignment="1">
      <alignment vertical="top" wrapText="1"/>
    </xf>
    <xf numFmtId="0" fontId="41" fillId="16" borderId="18" xfId="0" applyFont="1" applyFill="1" applyBorder="1" applyAlignment="1">
      <alignment horizontal="center" vertical="top" wrapText="1"/>
    </xf>
    <xf numFmtId="0" fontId="41" fillId="16" borderId="0" xfId="0" applyFont="1" applyFill="1" applyAlignment="1">
      <alignment vertical="top" wrapText="1"/>
    </xf>
    <xf numFmtId="0" fontId="41" fillId="16" borderId="0" xfId="0" applyFont="1" applyFill="1" applyAlignment="1">
      <alignment horizontal="center" vertical="top" wrapText="1"/>
    </xf>
    <xf numFmtId="0" fontId="45" fillId="0" borderId="18" xfId="0" applyFont="1" applyBorder="1" applyAlignment="1">
      <alignment horizontal="center" vertical="center" wrapText="1"/>
    </xf>
    <xf numFmtId="0" fontId="45" fillId="0" borderId="18" xfId="0" applyFont="1" applyBorder="1" applyAlignment="1">
      <alignment horizontal="left" vertical="center"/>
    </xf>
    <xf numFmtId="0" fontId="41" fillId="0" borderId="18" xfId="0" applyFont="1" applyBorder="1" applyAlignment="1">
      <alignment horizontal="center" vertical="center" wrapText="1"/>
    </xf>
    <xf numFmtId="0" fontId="41" fillId="16" borderId="18" xfId="0" applyFont="1" applyFill="1" applyBorder="1" applyAlignment="1">
      <alignment horizontal="center" vertical="center" wrapText="1"/>
    </xf>
    <xf numFmtId="0" fontId="45" fillId="0" borderId="0" xfId="0" applyFont="1" applyAlignment="1">
      <alignment vertical="top"/>
    </xf>
    <xf numFmtId="0" fontId="41" fillId="16" borderId="18" xfId="0" applyFont="1" applyFill="1" applyBorder="1" applyAlignment="1">
      <alignment horizontal="center" vertical="center"/>
    </xf>
    <xf numFmtId="0" fontId="45" fillId="16" borderId="0" xfId="0" applyFont="1" applyFill="1" applyAlignment="1"/>
    <xf numFmtId="0" fontId="45" fillId="16" borderId="18" xfId="0" applyFont="1" applyFill="1" applyBorder="1" applyAlignment="1">
      <alignment horizontal="center"/>
    </xf>
    <xf numFmtId="0" fontId="45" fillId="13" borderId="18" xfId="0" applyFont="1" applyFill="1" applyBorder="1" applyAlignment="1">
      <alignment horizontal="center"/>
    </xf>
    <xf numFmtId="0" fontId="43" fillId="0" borderId="0" xfId="0" applyFont="1" applyAlignment="1">
      <alignment horizontal="left" vertical="top"/>
    </xf>
    <xf numFmtId="0" fontId="45" fillId="0" borderId="0" xfId="0" applyFont="1" applyAlignment="1">
      <alignment vertical="top" wrapText="1"/>
    </xf>
    <xf numFmtId="0" fontId="45" fillId="16" borderId="0" xfId="0" applyFont="1" applyFill="1" applyAlignment="1">
      <alignment vertical="top" wrapText="1"/>
    </xf>
    <xf numFmtId="0" fontId="42" fillId="0" borderId="0" xfId="0" applyFont="1" applyAlignment="1">
      <alignment horizontal="center" vertical="top" wrapText="1"/>
    </xf>
    <xf numFmtId="0" fontId="45" fillId="26" borderId="18" xfId="0" applyFont="1" applyFill="1" applyBorder="1" applyAlignment="1">
      <alignment horizontal="center" vertical="top" wrapText="1"/>
    </xf>
    <xf numFmtId="0" fontId="45" fillId="34" borderId="18" xfId="0" applyFont="1" applyFill="1" applyBorder="1" applyAlignment="1">
      <alignment horizontal="center" vertical="top" wrapText="1"/>
    </xf>
    <xf numFmtId="0" fontId="45" fillId="0" borderId="0" xfId="0" applyFont="1" applyAlignment="1">
      <alignment horizontal="left" vertical="top"/>
    </xf>
    <xf numFmtId="0" fontId="45" fillId="0" borderId="0" xfId="0" applyFont="1" applyAlignment="1">
      <alignment horizontal="left" vertical="top" wrapText="1"/>
    </xf>
    <xf numFmtId="0" fontId="41" fillId="0" borderId="0" xfId="0" applyFont="1" applyAlignment="1">
      <alignment horizontal="left"/>
    </xf>
    <xf numFmtId="0" fontId="41" fillId="0" borderId="0" xfId="0" applyFont="1" applyAlignment="1">
      <alignment horizontal="left" vertical="top" wrapText="1"/>
    </xf>
    <xf numFmtId="0" fontId="45" fillId="35" borderId="0" xfId="0" applyFont="1" applyFill="1" applyAlignment="1">
      <alignment vertical="top" wrapText="1"/>
    </xf>
    <xf numFmtId="0" fontId="41" fillId="35" borderId="0" xfId="0" applyFont="1" applyFill="1" applyAlignment="1">
      <alignment vertical="top" wrapText="1"/>
    </xf>
    <xf numFmtId="0" fontId="51" fillId="35" borderId="0" xfId="0" applyFont="1" applyFill="1"/>
    <xf numFmtId="0" fontId="41" fillId="35" borderId="0" xfId="0" applyFont="1" applyFill="1" applyAlignment="1">
      <alignment horizontal="center" vertical="top" wrapText="1"/>
    </xf>
    <xf numFmtId="0" fontId="43" fillId="0" borderId="0" xfId="0" applyFont="1" applyAlignment="1">
      <alignment horizontal="center" vertical="top" wrapText="1"/>
    </xf>
    <xf numFmtId="0" fontId="45" fillId="35" borderId="0" xfId="0" applyFont="1" applyFill="1" applyAlignment="1">
      <alignment horizontal="center" vertical="top" wrapText="1"/>
    </xf>
    <xf numFmtId="0" fontId="41" fillId="35" borderId="0" xfId="0" applyFont="1" applyFill="1"/>
    <xf numFmtId="166" fontId="45" fillId="35" borderId="0" xfId="0" applyNumberFormat="1" applyFont="1" applyFill="1" applyAlignment="1">
      <alignment vertical="top" wrapText="1"/>
    </xf>
    <xf numFmtId="166" fontId="51" fillId="35" borderId="0" xfId="0" applyNumberFormat="1" applyFont="1" applyFill="1" applyAlignment="1"/>
    <xf numFmtId="0" fontId="45" fillId="27" borderId="0" xfId="0" applyFont="1" applyFill="1" applyAlignment="1">
      <alignment vertical="top" wrapText="1"/>
    </xf>
    <xf numFmtId="0" fontId="41" fillId="27" borderId="0" xfId="0" applyFont="1" applyFill="1" applyAlignment="1">
      <alignment horizontal="center" vertical="top" wrapText="1"/>
    </xf>
    <xf numFmtId="0" fontId="41" fillId="27" borderId="0" xfId="0" applyFont="1" applyFill="1" applyAlignment="1">
      <alignment horizontal="center"/>
    </xf>
    <xf numFmtId="0" fontId="41" fillId="0" borderId="0" xfId="0" applyFont="1" applyAlignment="1">
      <alignment horizontal="center"/>
    </xf>
    <xf numFmtId="0" fontId="0" fillId="0" borderId="0" xfId="0" applyFont="1" applyAlignment="1"/>
    <xf numFmtId="0" fontId="52" fillId="0" borderId="0" xfId="0" applyFont="1" applyAlignment="1"/>
    <xf numFmtId="0" fontId="46" fillId="18" borderId="18" xfId="0" applyFont="1" applyFill="1" applyBorder="1" applyAlignment="1">
      <alignment horizontal="center" vertical="top" wrapText="1"/>
    </xf>
    <xf numFmtId="0" fontId="53" fillId="18" borderId="18" xfId="0" applyFont="1" applyFill="1" applyBorder="1" applyAlignment="1">
      <alignment horizontal="center" vertical="top" wrapText="1"/>
    </xf>
    <xf numFmtId="0" fontId="53" fillId="14" borderId="28" xfId="0" applyFont="1" applyFill="1" applyBorder="1" applyAlignment="1">
      <alignment horizontal="center" vertical="top" wrapText="1"/>
    </xf>
    <xf numFmtId="0" fontId="53" fillId="15" borderId="28" xfId="0" applyFont="1" applyFill="1" applyBorder="1" applyAlignment="1">
      <alignment horizontal="center" vertical="top" wrapText="1"/>
    </xf>
    <xf numFmtId="0" fontId="53" fillId="21" borderId="23" xfId="0" applyFont="1" applyFill="1" applyBorder="1" applyAlignment="1">
      <alignment horizontal="center" vertical="top" wrapText="1"/>
    </xf>
    <xf numFmtId="0" fontId="53" fillId="22" borderId="23" xfId="0" applyFont="1" applyFill="1" applyBorder="1" applyAlignment="1">
      <alignment horizontal="center" vertical="top" wrapText="1"/>
    </xf>
    <xf numFmtId="0" fontId="46" fillId="22" borderId="23" xfId="0" applyFont="1" applyFill="1" applyBorder="1" applyAlignment="1">
      <alignment horizontal="center" vertical="top" wrapText="1"/>
    </xf>
    <xf numFmtId="0" fontId="46" fillId="23" borderId="23" xfId="0" applyFont="1" applyFill="1" applyBorder="1" applyAlignment="1">
      <alignment horizontal="center" vertical="top" wrapText="1"/>
    </xf>
    <xf numFmtId="0" fontId="53" fillId="23" borderId="23" xfId="0" applyFont="1" applyFill="1" applyBorder="1" applyAlignment="1">
      <alignment horizontal="center" vertical="top" wrapText="1"/>
    </xf>
    <xf numFmtId="0" fontId="46" fillId="24" borderId="23" xfId="0" applyFont="1" applyFill="1" applyBorder="1" applyAlignment="1">
      <alignment horizontal="center" vertical="top" wrapText="1"/>
    </xf>
    <xf numFmtId="0" fontId="46" fillId="25" borderId="23" xfId="0" applyFont="1" applyFill="1" applyBorder="1" applyAlignment="1">
      <alignment horizontal="center" vertical="top" wrapText="1"/>
    </xf>
    <xf numFmtId="0" fontId="46" fillId="14" borderId="23" xfId="0" applyFont="1" applyFill="1" applyBorder="1" applyAlignment="1">
      <alignment horizontal="center" vertical="top" wrapText="1"/>
    </xf>
    <xf numFmtId="0" fontId="53" fillId="26" borderId="22" xfId="0" applyFont="1" applyFill="1" applyBorder="1" applyAlignment="1">
      <alignment horizontal="center" vertical="top" wrapText="1"/>
    </xf>
    <xf numFmtId="0" fontId="53" fillId="14" borderId="22" xfId="0" applyFont="1" applyFill="1" applyBorder="1" applyAlignment="1">
      <alignment horizontal="center" vertical="top" wrapText="1"/>
    </xf>
    <xf numFmtId="0" fontId="45" fillId="0" borderId="19" xfId="0" applyFont="1" applyBorder="1" applyAlignment="1">
      <alignment vertical="top" wrapText="1"/>
    </xf>
    <xf numFmtId="0" fontId="45" fillId="0" borderId="1" xfId="0" applyFont="1" applyBorder="1" applyAlignment="1">
      <alignment vertical="top" wrapText="1"/>
    </xf>
    <xf numFmtId="0" fontId="45" fillId="16" borderId="1" xfId="0" applyFont="1" applyFill="1" applyBorder="1" applyAlignment="1">
      <alignment horizontal="center" vertical="top"/>
    </xf>
    <xf numFmtId="166" fontId="45" fillId="0" borderId="24" xfId="0" applyNumberFormat="1" applyFont="1" applyBorder="1" applyAlignment="1">
      <alignment horizontal="center" vertical="top"/>
    </xf>
    <xf numFmtId="0" fontId="45" fillId="16" borderId="1" xfId="0" applyFont="1" applyFill="1" applyBorder="1" applyAlignment="1">
      <alignment horizontal="center" vertical="top" wrapText="1"/>
    </xf>
    <xf numFmtId="166" fontId="45" fillId="0" borderId="29" xfId="0" applyNumberFormat="1" applyFont="1" applyBorder="1" applyAlignment="1">
      <alignment horizontal="center" vertical="top"/>
    </xf>
    <xf numFmtId="0" fontId="45" fillId="0" borderId="30" xfId="0" applyFont="1" applyBorder="1" applyAlignment="1">
      <alignment horizontal="center" vertical="top" wrapText="1"/>
    </xf>
    <xf numFmtId="0" fontId="17" fillId="0" borderId="8" xfId="0" applyFont="1" applyBorder="1" applyAlignment="1">
      <alignment vertical="center" wrapText="1"/>
    </xf>
    <xf numFmtId="0" fontId="24" fillId="0" borderId="8" xfId="0" quotePrefix="1" applyFont="1" applyBorder="1" applyAlignment="1">
      <alignment wrapText="1"/>
    </xf>
    <xf numFmtId="0" fontId="20" fillId="0" borderId="8" xfId="2" applyFont="1" applyBorder="1" applyAlignment="1">
      <alignment horizontal="center" vertical="center"/>
    </xf>
    <xf numFmtId="0" fontId="12" fillId="0" borderId="8" xfId="2" applyFont="1" applyBorder="1" applyAlignment="1">
      <alignment horizontal="left" vertical="top" wrapText="1"/>
    </xf>
    <xf numFmtId="0" fontId="36" fillId="11" borderId="10" xfId="2" applyFont="1" applyFill="1" applyBorder="1" applyAlignment="1">
      <alignment horizontal="left" vertical="top"/>
    </xf>
    <xf numFmtId="0" fontId="12" fillId="0" borderId="10" xfId="2" applyFont="1" applyBorder="1" applyAlignment="1">
      <alignment horizontal="left" vertical="top" wrapText="1"/>
    </xf>
    <xf numFmtId="0" fontId="12" fillId="0" borderId="10" xfId="2" applyFont="1" applyBorder="1" applyAlignment="1">
      <alignment horizontal="center" vertical="top" wrapText="1"/>
    </xf>
    <xf numFmtId="0" fontId="12" fillId="0" borderId="10" xfId="2" applyFont="1" applyBorder="1" applyAlignment="1">
      <alignment horizontal="left" vertical="top"/>
    </xf>
    <xf numFmtId="0" fontId="12" fillId="0" borderId="0" xfId="2" applyFont="1" applyAlignment="1">
      <alignment horizontal="center" vertical="top"/>
    </xf>
    <xf numFmtId="0" fontId="12" fillId="0" borderId="0" xfId="2" applyFont="1" applyAlignment="1">
      <alignment horizontal="left" vertical="top"/>
    </xf>
    <xf numFmtId="0" fontId="12" fillId="0" borderId="8" xfId="2" applyFont="1" applyBorder="1" applyAlignment="1">
      <alignment horizontal="center" vertical="top" wrapText="1"/>
    </xf>
    <xf numFmtId="0" fontId="12" fillId="0" borderId="8" xfId="2" applyFont="1" applyBorder="1" applyAlignment="1">
      <alignment horizontal="left" vertical="top"/>
    </xf>
    <xf numFmtId="0" fontId="12" fillId="0" borderId="8" xfId="2" applyFont="1" applyBorder="1" applyAlignment="1">
      <alignment horizontal="center" vertical="top"/>
    </xf>
    <xf numFmtId="0" fontId="12" fillId="0" borderId="8" xfId="2" applyFont="1" applyFill="1" applyBorder="1" applyAlignment="1">
      <alignment horizontal="center" vertical="top"/>
    </xf>
    <xf numFmtId="0" fontId="12" fillId="0" borderId="8" xfId="2" applyFont="1" applyFill="1" applyBorder="1" applyAlignment="1">
      <alignment horizontal="center" vertical="top" wrapText="1"/>
    </xf>
    <xf numFmtId="0" fontId="12" fillId="0" borderId="8" xfId="2" applyFont="1" applyFill="1" applyBorder="1" applyAlignment="1">
      <alignment horizontal="left" vertical="top"/>
    </xf>
    <xf numFmtId="0" fontId="12" fillId="0" borderId="0" xfId="2" applyFont="1" applyFill="1" applyAlignment="1">
      <alignment horizontal="center" vertical="top"/>
    </xf>
    <xf numFmtId="0" fontId="12" fillId="0" borderId="0" xfId="2" applyFont="1" applyFill="1" applyAlignment="1">
      <alignment horizontal="left" vertical="top"/>
    </xf>
    <xf numFmtId="0" fontId="12" fillId="0" borderId="0" xfId="2" applyFont="1" applyFill="1" applyBorder="1" applyAlignment="1">
      <alignment horizontal="left" vertical="top" wrapText="1"/>
    </xf>
    <xf numFmtId="0" fontId="20" fillId="0" borderId="8" xfId="2" applyFont="1" applyBorder="1" applyAlignment="1">
      <alignment horizontal="left" vertical="top" wrapText="1"/>
    </xf>
    <xf numFmtId="0" fontId="12" fillId="0" borderId="8" xfId="2" applyFont="1" applyFill="1" applyBorder="1" applyAlignment="1">
      <alignment horizontal="left" vertical="center" wrapText="1"/>
    </xf>
    <xf numFmtId="0" fontId="12" fillId="0" borderId="8" xfId="2" applyFont="1" applyFill="1" applyBorder="1" applyAlignment="1">
      <alignment horizontal="center" vertical="center" wrapText="1"/>
    </xf>
    <xf numFmtId="0" fontId="12" fillId="0" borderId="8" xfId="2" applyFont="1" applyBorder="1" applyAlignment="1">
      <alignment horizontal="center" vertical="center" wrapText="1"/>
    </xf>
    <xf numFmtId="0" fontId="20" fillId="0" borderId="8" xfId="2" applyFont="1" applyFill="1" applyBorder="1" applyAlignment="1">
      <alignment horizontal="left" vertical="top" wrapText="1"/>
    </xf>
    <xf numFmtId="0" fontId="12" fillId="0" borderId="8" xfId="2" applyFont="1" applyFill="1" applyBorder="1" applyAlignment="1">
      <alignment horizontal="center" vertical="center"/>
    </xf>
    <xf numFmtId="0" fontId="12" fillId="0" borderId="8" xfId="2" quotePrefix="1" applyFont="1" applyFill="1" applyBorder="1" applyAlignment="1">
      <alignment horizontal="left" vertical="top" wrapText="1"/>
    </xf>
    <xf numFmtId="0" fontId="12" fillId="0" borderId="0" xfId="2" applyFont="1" applyFill="1" applyAlignment="1">
      <alignment horizontal="center" vertical="center"/>
    </xf>
    <xf numFmtId="0" fontId="12" fillId="0" borderId="0" xfId="2" applyFont="1" applyFill="1" applyAlignment="1">
      <alignment horizontal="left" vertical="center"/>
    </xf>
    <xf numFmtId="0" fontId="20" fillId="0" borderId="8" xfId="2" applyFont="1" applyFill="1" applyBorder="1" applyAlignment="1">
      <alignment horizontal="left" vertical="center" wrapText="1"/>
    </xf>
    <xf numFmtId="0" fontId="12" fillId="0" borderId="8" xfId="2" applyFont="1" applyFill="1" applyBorder="1" applyAlignment="1">
      <alignment horizontal="left" vertical="center"/>
    </xf>
    <xf numFmtId="0" fontId="18" fillId="0" borderId="8" xfId="0" applyFont="1" applyBorder="1" applyAlignment="1">
      <alignment vertical="center" wrapText="1"/>
    </xf>
    <xf numFmtId="0" fontId="18" fillId="0" borderId="8" xfId="0" quotePrefix="1" applyFont="1" applyBorder="1" applyAlignment="1">
      <alignment wrapText="1"/>
    </xf>
    <xf numFmtId="0" fontId="18" fillId="0" borderId="8" xfId="0" applyFont="1" applyBorder="1" applyAlignment="1">
      <alignment wrapText="1"/>
    </xf>
    <xf numFmtId="0" fontId="30" fillId="9" borderId="1" xfId="0" quotePrefix="1" applyFont="1" applyFill="1" applyBorder="1" applyAlignment="1">
      <alignment horizontal="left" vertical="center" wrapText="1"/>
    </xf>
    <xf numFmtId="0" fontId="30" fillId="9" borderId="2" xfId="0" applyFont="1" applyFill="1" applyBorder="1" applyAlignment="1">
      <alignment horizontal="center" vertical="center" wrapText="1"/>
    </xf>
    <xf numFmtId="0" fontId="30" fillId="9" borderId="13" xfId="0" applyFont="1" applyFill="1" applyBorder="1" applyAlignment="1">
      <alignment horizontal="center" vertical="center" wrapText="1"/>
    </xf>
    <xf numFmtId="0" fontId="29" fillId="9" borderId="2" xfId="0" applyFont="1" applyFill="1" applyBorder="1" applyAlignment="1">
      <alignment horizontal="center" vertical="center" wrapText="1"/>
    </xf>
    <xf numFmtId="0" fontId="29" fillId="9" borderId="13" xfId="0" applyFont="1" applyFill="1" applyBorder="1" applyAlignment="1">
      <alignment horizontal="center" vertical="center" wrapText="1"/>
    </xf>
    <xf numFmtId="0" fontId="31" fillId="4" borderId="1" xfId="0" applyFont="1" applyFill="1" applyBorder="1" applyAlignment="1">
      <alignment horizontal="center" vertical="center"/>
    </xf>
    <xf numFmtId="0" fontId="17" fillId="0" borderId="7" xfId="3" applyFont="1" applyFill="1" applyBorder="1" applyAlignment="1">
      <alignment horizontal="left" vertical="center"/>
    </xf>
    <xf numFmtId="0" fontId="18" fillId="0" borderId="33" xfId="2" applyFont="1" applyBorder="1" applyAlignment="1">
      <alignment horizontal="center" vertical="center" wrapText="1"/>
    </xf>
    <xf numFmtId="0" fontId="18" fillId="0" borderId="34" xfId="2" applyFont="1" applyBorder="1" applyAlignment="1">
      <alignment horizontal="center" vertical="center" wrapText="1"/>
    </xf>
    <xf numFmtId="0" fontId="17" fillId="0" borderId="8" xfId="3" applyFont="1" applyFill="1" applyBorder="1" applyAlignment="1">
      <alignment horizontal="left" vertical="center"/>
    </xf>
    <xf numFmtId="0" fontId="17" fillId="0" borderId="32" xfId="0" applyFont="1" applyBorder="1" applyAlignment="1">
      <alignment wrapText="1"/>
    </xf>
    <xf numFmtId="0" fontId="39" fillId="0" borderId="7" xfId="0" applyFont="1" applyFill="1" applyBorder="1"/>
    <xf numFmtId="0" fontId="18" fillId="0" borderId="31" xfId="0" applyFont="1" applyFill="1" applyBorder="1" applyAlignment="1">
      <alignment horizontal="center" vertical="center"/>
    </xf>
    <xf numFmtId="0" fontId="55" fillId="0" borderId="32" xfId="0" applyFont="1" applyFill="1" applyBorder="1"/>
    <xf numFmtId="0" fontId="18" fillId="0" borderId="32" xfId="0" applyFont="1" applyFill="1" applyBorder="1" applyAlignment="1">
      <alignment horizontal="center" vertical="center"/>
    </xf>
    <xf numFmtId="0" fontId="56" fillId="0" borderId="6" xfId="0" applyFont="1" applyFill="1" applyBorder="1"/>
    <xf numFmtId="0" fontId="56" fillId="0" borderId="8" xfId="0" applyFont="1" applyFill="1" applyBorder="1"/>
    <xf numFmtId="0" fontId="18" fillId="0" borderId="8" xfId="0" applyFont="1" applyFill="1" applyBorder="1" applyAlignment="1">
      <alignment horizontal="center" vertical="center"/>
    </xf>
    <xf numFmtId="0" fontId="57" fillId="0" borderId="0" xfId="0" applyFont="1" applyFill="1" applyBorder="1" applyAlignment="1">
      <alignment horizontal="left"/>
    </xf>
    <xf numFmtId="0" fontId="57" fillId="0" borderId="0" xfId="0" applyFont="1" applyFill="1" applyBorder="1"/>
    <xf numFmtId="0" fontId="57" fillId="0" borderId="0" xfId="0" applyFont="1" applyFill="1"/>
    <xf numFmtId="0" fontId="57" fillId="0" borderId="0" xfId="0" applyFont="1" applyFill="1" applyBorder="1" applyAlignment="1">
      <alignment horizontal="center"/>
    </xf>
    <xf numFmtId="0" fontId="57" fillId="0" borderId="0" xfId="0" applyFont="1" applyFill="1" applyBorder="1" applyAlignment="1">
      <alignment wrapText="1"/>
    </xf>
    <xf numFmtId="0" fontId="57" fillId="0" borderId="0" xfId="0" applyFont="1" applyFill="1" applyAlignment="1">
      <alignment horizontal="center"/>
    </xf>
    <xf numFmtId="0" fontId="57" fillId="0" borderId="1" xfId="0" applyFont="1" applyFill="1" applyBorder="1" applyAlignment="1">
      <alignment horizontal="center" vertical="center" wrapText="1"/>
    </xf>
    <xf numFmtId="0" fontId="57" fillId="0" borderId="0" xfId="0" applyFont="1" applyFill="1" applyBorder="1" applyAlignment="1">
      <alignment vertical="center"/>
    </xf>
    <xf numFmtId="0" fontId="57" fillId="0" borderId="0" xfId="0" applyFont="1" applyFill="1" applyAlignment="1">
      <alignment horizontal="center" vertical="top"/>
    </xf>
    <xf numFmtId="0" fontId="57" fillId="0" borderId="12" xfId="0" applyFont="1" applyFill="1" applyBorder="1" applyAlignment="1">
      <alignment vertical="top"/>
    </xf>
    <xf numFmtId="0" fontId="57" fillId="0" borderId="0" xfId="0" applyFont="1" applyFill="1" applyBorder="1" applyAlignment="1">
      <alignment vertical="top"/>
    </xf>
    <xf numFmtId="0" fontId="57" fillId="0" borderId="0" xfId="0" applyFont="1" applyFill="1" applyAlignment="1">
      <alignment horizontal="left" vertical="top"/>
    </xf>
    <xf numFmtId="0" fontId="57" fillId="0" borderId="0" xfId="0" applyFont="1" applyFill="1" applyAlignment="1">
      <alignment vertical="top"/>
    </xf>
    <xf numFmtId="0" fontId="17" fillId="0" borderId="7" xfId="0" applyFont="1" applyBorder="1" applyAlignment="1">
      <alignment horizontal="left" vertical="center" wrapText="1"/>
    </xf>
    <xf numFmtId="0" fontId="17" fillId="0" borderId="6" xfId="0" applyFont="1" applyBorder="1" applyAlignment="1">
      <alignment horizontal="left" vertical="center" wrapText="1"/>
    </xf>
    <xf numFmtId="0" fontId="17" fillId="0" borderId="6" xfId="0" applyFont="1" applyFill="1" applyBorder="1" applyAlignment="1">
      <alignment horizontal="left" vertical="center"/>
    </xf>
    <xf numFmtId="0" fontId="24" fillId="0" borderId="6" xfId="2" applyFont="1" applyBorder="1" applyAlignment="1">
      <alignment horizontal="center" vertical="center" wrapText="1"/>
    </xf>
    <xf numFmtId="0" fontId="17" fillId="0" borderId="8" xfId="0" applyFont="1" applyBorder="1" applyAlignment="1">
      <alignment horizontal="left" vertical="center" wrapText="1"/>
    </xf>
    <xf numFmtId="0" fontId="17" fillId="0" borderId="8" xfId="2" applyFont="1" applyBorder="1" applyAlignment="1">
      <alignment horizontal="center" vertical="center" wrapText="1"/>
    </xf>
    <xf numFmtId="0" fontId="17" fillId="0" borderId="36" xfId="0" applyFont="1" applyBorder="1" applyAlignment="1">
      <alignment vertical="center" wrapText="1"/>
    </xf>
    <xf numFmtId="0" fontId="17" fillId="0" borderId="0" xfId="2" applyFont="1" applyAlignment="1">
      <alignment horizontal="left" vertical="center" wrapText="1"/>
    </xf>
    <xf numFmtId="15" fontId="18" fillId="0" borderId="8" xfId="2" applyNumberFormat="1" applyFont="1" applyBorder="1" applyAlignment="1">
      <alignment horizontal="center" vertical="center"/>
    </xf>
    <xf numFmtId="0" fontId="59" fillId="0" borderId="6" xfId="0" applyFont="1" applyBorder="1" applyAlignment="1">
      <alignment vertical="center" wrapText="1"/>
    </xf>
    <xf numFmtId="0" fontId="17" fillId="0" borderId="8" xfId="2" applyFont="1" applyBorder="1" applyAlignment="1">
      <alignment horizontal="left" vertical="center" wrapText="1"/>
    </xf>
    <xf numFmtId="0" fontId="17" fillId="0" borderId="6" xfId="2" applyFont="1" applyBorder="1" applyAlignment="1">
      <alignment horizontal="left" vertical="center" wrapText="1"/>
    </xf>
    <xf numFmtId="0" fontId="5"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17" fillId="0" borderId="0" xfId="2" applyFont="1" applyAlignment="1">
      <alignment horizontal="left" vertical="center"/>
    </xf>
    <xf numFmtId="0" fontId="12" fillId="0" borderId="1" xfId="0" applyFont="1" applyBorder="1" applyAlignment="1">
      <alignment vertical="center" wrapText="1"/>
    </xf>
    <xf numFmtId="0" fontId="17" fillId="0" borderId="1" xfId="2" applyFont="1" applyBorder="1" applyAlignment="1">
      <alignment vertical="center" wrapText="1"/>
    </xf>
    <xf numFmtId="0" fontId="8"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5" fillId="0" borderId="1" xfId="0" applyFont="1" applyBorder="1" applyAlignment="1">
      <alignment horizontal="center" vertical="center"/>
    </xf>
    <xf numFmtId="0" fontId="8" fillId="0" borderId="0" xfId="0" applyFont="1" applyFill="1" applyAlignment="1">
      <alignment vertical="center"/>
    </xf>
    <xf numFmtId="0" fontId="28" fillId="0" borderId="0" xfId="2" applyFont="1" applyAlignment="1">
      <alignment horizontal="center" vertical="center"/>
    </xf>
    <xf numFmtId="0" fontId="28" fillId="0" borderId="0" xfId="2" applyFont="1" applyAlignment="1">
      <alignment horizontal="left" vertical="center"/>
    </xf>
    <xf numFmtId="0" fontId="2" fillId="0" borderId="0" xfId="0" applyFont="1" applyBorder="1" applyAlignment="1">
      <alignment vertical="center" wrapText="1"/>
    </xf>
    <xf numFmtId="0" fontId="2" fillId="0" borderId="0" xfId="0" applyFont="1" applyBorder="1" applyAlignment="1">
      <alignment vertical="center"/>
    </xf>
    <xf numFmtId="0" fontId="3" fillId="0" borderId="0" xfId="0" applyFont="1" applyAlignment="1">
      <alignment vertical="center"/>
    </xf>
    <xf numFmtId="0" fontId="5" fillId="0" borderId="0" xfId="0" applyFont="1" applyBorder="1" applyAlignment="1">
      <alignment vertical="center" wrapText="1"/>
    </xf>
    <xf numFmtId="0" fontId="4" fillId="0" borderId="0" xfId="0" applyFont="1" applyBorder="1" applyAlignment="1">
      <alignment vertical="center"/>
    </xf>
    <xf numFmtId="0" fontId="17" fillId="0" borderId="7" xfId="0" applyFont="1" applyBorder="1" applyAlignment="1">
      <alignment vertical="center" wrapText="1"/>
    </xf>
    <xf numFmtId="0" fontId="17" fillId="0" borderId="8" xfId="0" quotePrefix="1" applyFont="1" applyBorder="1" applyAlignment="1">
      <alignment vertical="center" wrapText="1"/>
    </xf>
    <xf numFmtId="0" fontId="10" fillId="3" borderId="1" xfId="0" applyFont="1" applyFill="1" applyBorder="1" applyAlignment="1">
      <alignment vertical="center"/>
    </xf>
    <xf numFmtId="0" fontId="9" fillId="0" borderId="0" xfId="0" applyFont="1" applyAlignment="1">
      <alignment vertical="center"/>
    </xf>
    <xf numFmtId="0" fontId="7" fillId="4" borderId="1" xfId="0" applyFont="1" applyFill="1" applyBorder="1" applyAlignment="1">
      <alignment vertical="center" wrapText="1"/>
    </xf>
    <xf numFmtId="0" fontId="21" fillId="0" borderId="1" xfId="0" applyFont="1" applyBorder="1" applyAlignment="1">
      <alignment vertical="center"/>
    </xf>
    <xf numFmtId="0" fontId="7" fillId="4" borderId="7" xfId="0" applyFont="1" applyFill="1" applyBorder="1" applyAlignment="1">
      <alignment vertical="center" wrapText="1"/>
    </xf>
    <xf numFmtId="0" fontId="5" fillId="6" borderId="7" xfId="0" applyFont="1" applyFill="1" applyBorder="1" applyAlignment="1">
      <alignment vertical="center" wrapText="1"/>
    </xf>
    <xf numFmtId="0" fontId="23" fillId="0" borderId="1" xfId="0" applyFont="1" applyBorder="1" applyAlignment="1">
      <alignment vertical="center"/>
    </xf>
    <xf numFmtId="0" fontId="2" fillId="0" borderId="1" xfId="0" applyFont="1" applyBorder="1" applyAlignment="1">
      <alignment vertical="center"/>
    </xf>
    <xf numFmtId="0" fontId="5" fillId="0" borderId="0" xfId="0" applyFont="1" applyBorder="1" applyAlignment="1">
      <alignment vertical="center"/>
    </xf>
    <xf numFmtId="0" fontId="3" fillId="0" borderId="0" xfId="0" applyFont="1" applyBorder="1" applyAlignment="1">
      <alignment vertical="center"/>
    </xf>
    <xf numFmtId="0" fontId="7" fillId="0" borderId="0" xfId="0" applyFont="1" applyBorder="1" applyAlignment="1">
      <alignment horizontal="center" vertical="center"/>
    </xf>
    <xf numFmtId="0" fontId="11" fillId="0" borderId="0" xfId="0" applyFont="1" applyAlignment="1">
      <alignment horizontal="center" vertical="center"/>
    </xf>
    <xf numFmtId="0" fontId="11" fillId="0" borderId="37" xfId="0" applyFont="1" applyBorder="1" applyAlignment="1">
      <alignment horizontal="center" vertical="center"/>
    </xf>
    <xf numFmtId="0" fontId="11" fillId="0" borderId="3" xfId="0" applyFont="1" applyBorder="1" applyAlignment="1">
      <alignment horizontal="center" vertical="center"/>
    </xf>
    <xf numFmtId="0" fontId="5" fillId="0" borderId="7" xfId="0" applyFont="1" applyBorder="1" applyAlignment="1">
      <alignment horizontal="left" vertical="center" wrapText="1"/>
    </xf>
    <xf numFmtId="0" fontId="7" fillId="0" borderId="4" xfId="0" applyFont="1" applyFill="1" applyBorder="1" applyAlignment="1">
      <alignment horizontal="center" vertical="center" wrapText="1"/>
    </xf>
    <xf numFmtId="0" fontId="5" fillId="0" borderId="0" xfId="0" applyFont="1" applyAlignment="1">
      <alignment vertical="center"/>
    </xf>
    <xf numFmtId="0" fontId="26" fillId="0" borderId="0" xfId="0" applyFont="1" applyAlignment="1">
      <alignment vertical="center"/>
    </xf>
    <xf numFmtId="0" fontId="2" fillId="0" borderId="1" xfId="0" applyFont="1" applyBorder="1" applyAlignment="1">
      <alignment horizontal="center" vertical="center"/>
    </xf>
    <xf numFmtId="0" fontId="7" fillId="37" borderId="1" xfId="0" applyFont="1" applyFill="1" applyBorder="1" applyAlignment="1">
      <alignment horizontal="center" vertical="center"/>
    </xf>
    <xf numFmtId="0" fontId="11" fillId="37" borderId="0" xfId="0" applyFont="1" applyFill="1" applyAlignment="1">
      <alignment vertical="center" wrapText="1"/>
    </xf>
    <xf numFmtId="0" fontId="5" fillId="37" borderId="1" xfId="0" applyFont="1" applyFill="1" applyBorder="1" applyAlignment="1">
      <alignment horizontal="center" vertical="center" wrapText="1"/>
    </xf>
    <xf numFmtId="0" fontId="5" fillId="37" borderId="1" xfId="0" applyFont="1" applyFill="1" applyBorder="1" applyAlignment="1">
      <alignment horizontal="center" vertical="center"/>
    </xf>
    <xf numFmtId="0" fontId="2" fillId="37" borderId="1" xfId="0" applyFont="1" applyFill="1" applyBorder="1" applyAlignment="1">
      <alignment vertical="center"/>
    </xf>
    <xf numFmtId="0" fontId="17" fillId="0" borderId="1" xfId="0" applyFont="1" applyBorder="1" applyAlignment="1">
      <alignment horizontal="center" vertical="center"/>
    </xf>
    <xf numFmtId="0" fontId="7" fillId="0" borderId="1" xfId="0" applyFont="1" applyFill="1" applyBorder="1" applyAlignment="1">
      <alignment horizontal="center" vertical="center"/>
    </xf>
    <xf numFmtId="0" fontId="17" fillId="0" borderId="6" xfId="0" quotePrefix="1" applyFont="1" applyFill="1" applyBorder="1" applyAlignment="1">
      <alignment vertical="center" wrapText="1"/>
    </xf>
    <xf numFmtId="0" fontId="17" fillId="0" borderId="35" xfId="0" applyFont="1" applyBorder="1" applyAlignment="1">
      <alignment vertical="center" wrapText="1"/>
    </xf>
    <xf numFmtId="0" fontId="18" fillId="38" borderId="8" xfId="2"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xf>
    <xf numFmtId="0" fontId="58" fillId="36" borderId="1" xfId="0" applyFont="1" applyFill="1" applyBorder="1" applyAlignment="1">
      <alignment horizontal="center" vertical="center"/>
    </xf>
    <xf numFmtId="0" fontId="17" fillId="0" borderId="8" xfId="2" applyFont="1" applyFill="1" applyBorder="1" applyAlignment="1">
      <alignment horizontal="left" vertical="center" wrapText="1"/>
    </xf>
    <xf numFmtId="0" fontId="4" fillId="0" borderId="1" xfId="0" applyFont="1" applyFill="1" applyBorder="1" applyAlignment="1">
      <alignment horizontal="center" vertical="center" wrapText="1"/>
    </xf>
    <xf numFmtId="0" fontId="18" fillId="0" borderId="1" xfId="2" applyFont="1" applyBorder="1" applyAlignment="1">
      <alignment horizontal="center" vertical="center" wrapText="1"/>
    </xf>
    <xf numFmtId="0" fontId="45" fillId="39" borderId="18" xfId="0" applyFont="1" applyFill="1" applyBorder="1" applyAlignment="1">
      <alignment horizontal="center" vertical="top" wrapText="1"/>
    </xf>
    <xf numFmtId="0" fontId="12" fillId="0" borderId="1" xfId="0" applyFont="1" applyFill="1" applyBorder="1" applyAlignment="1">
      <alignment horizontal="center" vertical="center" wrapText="1"/>
    </xf>
    <xf numFmtId="0" fontId="18" fillId="0" borderId="6" xfId="2" applyFont="1" applyFill="1" applyBorder="1" applyAlignment="1">
      <alignment horizontal="center" vertical="center"/>
    </xf>
    <xf numFmtId="0" fontId="17" fillId="0" borderId="6" xfId="0" applyFont="1" applyFill="1" applyBorder="1" applyAlignment="1">
      <alignment vertical="center" wrapText="1"/>
    </xf>
    <xf numFmtId="0" fontId="17" fillId="0" borderId="0" xfId="2" applyFont="1" applyFill="1" applyAlignment="1">
      <alignment horizontal="center" vertical="center"/>
    </xf>
    <xf numFmtId="0" fontId="17" fillId="0" borderId="6" xfId="2" quotePrefix="1" applyFont="1" applyBorder="1" applyAlignment="1">
      <alignment horizontal="left" vertical="center" wrapText="1"/>
    </xf>
    <xf numFmtId="0" fontId="12" fillId="0" borderId="1" xfId="2" applyFont="1" applyFill="1" applyBorder="1" applyAlignment="1">
      <alignment horizontal="left" vertical="center" wrapText="1"/>
    </xf>
    <xf numFmtId="0" fontId="17" fillId="0" borderId="1" xfId="2" applyFont="1" applyFill="1" applyBorder="1" applyAlignment="1">
      <alignment horizontal="center" vertical="center" wrapText="1"/>
    </xf>
    <xf numFmtId="0" fontId="21" fillId="0" borderId="1" xfId="0" applyFont="1" applyFill="1" applyBorder="1" applyAlignment="1">
      <alignment vertical="center"/>
    </xf>
    <xf numFmtId="0" fontId="5" fillId="11" borderId="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3" xfId="0" applyFont="1" applyBorder="1" applyAlignment="1">
      <alignment horizontal="center" vertical="center"/>
    </xf>
    <xf numFmtId="0" fontId="13" fillId="0" borderId="1" xfId="0" applyFont="1" applyBorder="1" applyAlignment="1">
      <alignment vertical="center" wrapText="1"/>
    </xf>
    <xf numFmtId="0" fontId="65" fillId="0" borderId="0" xfId="0" applyFont="1" applyAlignment="1">
      <alignment horizontal="left" vertical="center"/>
    </xf>
    <xf numFmtId="0" fontId="65" fillId="0" borderId="0" xfId="0" applyFont="1" applyAlignment="1">
      <alignment horizontal="center" vertical="center"/>
    </xf>
    <xf numFmtId="0" fontId="66" fillId="7" borderId="1" xfId="0" applyFont="1" applyFill="1" applyBorder="1" applyAlignment="1">
      <alignment horizontal="center" vertical="center"/>
    </xf>
    <xf numFmtId="0" fontId="7" fillId="0" borderId="1" xfId="0" applyFont="1" applyBorder="1" applyAlignment="1">
      <alignment vertical="center" wrapText="1"/>
    </xf>
    <xf numFmtId="0" fontId="5" fillId="0" borderId="1" xfId="0" quotePrefix="1" applyFont="1" applyFill="1" applyBorder="1" applyAlignment="1">
      <alignment vertical="center" wrapText="1"/>
    </xf>
    <xf numFmtId="0" fontId="2" fillId="0" borderId="1" xfId="0" quotePrefix="1" applyFont="1" applyFill="1" applyBorder="1" applyAlignment="1">
      <alignment horizontal="left" vertical="center" wrapText="1"/>
    </xf>
    <xf numFmtId="0" fontId="2"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12" fillId="0" borderId="10" xfId="2" applyFont="1" applyFill="1" applyBorder="1" applyAlignment="1">
      <alignment horizontal="center" vertical="center"/>
    </xf>
    <xf numFmtId="0" fontId="12" fillId="0" borderId="31" xfId="2" applyFont="1" applyFill="1" applyBorder="1" applyAlignment="1">
      <alignment horizontal="center" vertical="top"/>
    </xf>
    <xf numFmtId="0" fontId="25" fillId="11" borderId="10" xfId="2" applyFont="1" applyFill="1" applyBorder="1" applyAlignment="1">
      <alignment horizontal="left" vertical="top" wrapText="1"/>
    </xf>
    <xf numFmtId="0" fontId="25" fillId="0" borderId="10" xfId="2" applyFont="1" applyFill="1" applyBorder="1" applyAlignment="1">
      <alignment horizontal="center" vertical="top" wrapText="1"/>
    </xf>
    <xf numFmtId="0" fontId="25" fillId="0" borderId="8" xfId="2" applyFont="1" applyBorder="1" applyAlignment="1">
      <alignment horizontal="center" vertical="top" wrapText="1"/>
    </xf>
    <xf numFmtId="0" fontId="25" fillId="0" borderId="8" xfId="2" applyFont="1" applyBorder="1" applyAlignment="1">
      <alignment horizontal="left" vertical="top" wrapText="1"/>
    </xf>
    <xf numFmtId="0" fontId="25" fillId="0" borderId="0" xfId="2" applyFont="1" applyFill="1" applyAlignment="1">
      <alignment horizontal="left" vertical="top"/>
    </xf>
    <xf numFmtId="0" fontId="25" fillId="0" borderId="8" xfId="2" applyFont="1" applyFill="1" applyBorder="1" applyAlignment="1">
      <alignment horizontal="left" wrapText="1"/>
    </xf>
    <xf numFmtId="0" fontId="25" fillId="0" borderId="8" xfId="2" applyFont="1" applyFill="1" applyBorder="1" applyAlignment="1">
      <alignment horizontal="left" vertical="center" wrapText="1"/>
    </xf>
    <xf numFmtId="0" fontId="25" fillId="0" borderId="0" xfId="2" applyFont="1" applyFill="1" applyAlignment="1">
      <alignment horizontal="left" vertical="top" wrapText="1"/>
    </xf>
    <xf numFmtId="0" fontId="18" fillId="0" borderId="8" xfId="2" applyFont="1" applyFill="1" applyBorder="1" applyAlignment="1">
      <alignment horizontal="left" vertical="top" wrapText="1"/>
    </xf>
    <xf numFmtId="0" fontId="25" fillId="0" borderId="8" xfId="2" applyFont="1" applyFill="1" applyBorder="1" applyAlignment="1">
      <alignment horizontal="left" vertical="top" wrapText="1"/>
    </xf>
    <xf numFmtId="0" fontId="25" fillId="0" borderId="0" xfId="2" applyFont="1" applyFill="1" applyAlignment="1">
      <alignment horizontal="left" vertical="center" wrapText="1"/>
    </xf>
    <xf numFmtId="0" fontId="25" fillId="0" borderId="8" xfId="2" applyFont="1" applyFill="1" applyBorder="1" applyAlignment="1">
      <alignment horizontal="center" vertical="top" wrapText="1"/>
    </xf>
    <xf numFmtId="0" fontId="18" fillId="0" borderId="9" xfId="2" applyFont="1" applyBorder="1" applyAlignment="1">
      <alignment horizontal="left" vertical="top" wrapText="1"/>
    </xf>
    <xf numFmtId="0" fontId="18" fillId="0" borderId="0" xfId="2" applyFont="1" applyAlignment="1">
      <alignment horizontal="left" vertical="top" wrapText="1"/>
    </xf>
    <xf numFmtId="0" fontId="5" fillId="0" borderId="8" xfId="2" applyFont="1" applyFill="1" applyBorder="1" applyAlignment="1">
      <alignment horizontal="left" vertical="top" wrapText="1"/>
    </xf>
    <xf numFmtId="0" fontId="5" fillId="6" borderId="1" xfId="0" applyFont="1" applyFill="1" applyBorder="1" applyAlignment="1">
      <alignment horizontal="center" vertical="center"/>
    </xf>
    <xf numFmtId="0" fontId="2" fillId="0" borderId="1" xfId="0" applyFont="1" applyBorder="1" applyAlignment="1">
      <alignment vertical="center" wrapText="1"/>
    </xf>
    <xf numFmtId="0" fontId="5" fillId="4" borderId="1" xfId="0" applyFont="1" applyFill="1" applyBorder="1" applyAlignment="1">
      <alignment horizontal="center" vertical="center"/>
    </xf>
    <xf numFmtId="0" fontId="12" fillId="0" borderId="5" xfId="0" applyFont="1" applyFill="1" applyBorder="1" applyAlignment="1">
      <alignment horizontal="center" vertical="center" wrapText="1"/>
    </xf>
    <xf numFmtId="0" fontId="67" fillId="0" borderId="6" xfId="0" applyFont="1" applyBorder="1" applyAlignment="1">
      <alignment vertical="center" wrapText="1"/>
    </xf>
    <xf numFmtId="0" fontId="6" fillId="0" borderId="6" xfId="0" applyFont="1" applyBorder="1" applyAlignment="1">
      <alignment vertical="center" wrapText="1"/>
    </xf>
    <xf numFmtId="0" fontId="57" fillId="0" borderId="0" xfId="0" applyFont="1" applyFill="1" applyBorder="1" applyAlignment="1">
      <alignment horizontal="left" vertical="center" wrapText="1"/>
    </xf>
    <xf numFmtId="0" fontId="57" fillId="0" borderId="0" xfId="0" applyFont="1" applyFill="1" applyBorder="1" applyAlignment="1">
      <alignment vertical="center" wrapText="1"/>
    </xf>
    <xf numFmtId="0" fontId="57" fillId="0" borderId="0" xfId="0" applyFont="1" applyFill="1" applyAlignment="1">
      <alignment vertical="center" wrapText="1"/>
    </xf>
    <xf numFmtId="0" fontId="11" fillId="0" borderId="1" xfId="0" applyFont="1" applyBorder="1" applyAlignment="1">
      <alignment horizontal="left" vertical="center"/>
    </xf>
    <xf numFmtId="0" fontId="11" fillId="0" borderId="1" xfId="0" applyFont="1" applyFill="1" applyBorder="1" applyAlignment="1">
      <alignment horizontal="center" vertical="center"/>
    </xf>
    <xf numFmtId="0" fontId="20" fillId="0" borderId="6" xfId="0" quotePrefix="1" applyFont="1" applyBorder="1" applyAlignment="1">
      <alignment vertical="center" wrapText="1"/>
    </xf>
    <xf numFmtId="0" fontId="31" fillId="4" borderId="1" xfId="0" applyFont="1" applyFill="1" applyBorder="1" applyAlignment="1">
      <alignment vertical="center" wrapText="1"/>
    </xf>
    <xf numFmtId="0" fontId="31" fillId="0"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65" fillId="6"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2" fillId="0" borderId="1" xfId="0" quotePrefix="1" applyFont="1" applyBorder="1" applyAlignment="1">
      <alignment horizontal="center" vertical="center"/>
    </xf>
    <xf numFmtId="0" fontId="32" fillId="0" borderId="1" xfId="0" quotePrefix="1" applyFont="1" applyBorder="1" applyAlignment="1">
      <alignment horizontal="center" vertical="center" wrapText="1"/>
    </xf>
    <xf numFmtId="0" fontId="69"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5" fillId="0" borderId="1" xfId="0" applyFont="1" applyFill="1" applyBorder="1" applyAlignment="1">
      <alignment horizontal="center" vertical="center"/>
    </xf>
    <xf numFmtId="0" fontId="65" fillId="0" borderId="1" xfId="0" applyFont="1" applyBorder="1" applyAlignment="1">
      <alignment horizontal="center" vertical="center"/>
    </xf>
    <xf numFmtId="0" fontId="30" fillId="12"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8" fillId="0" borderId="1" xfId="0" applyFont="1" applyBorder="1" applyAlignment="1">
      <alignment horizontal="center" vertical="center"/>
    </xf>
    <xf numFmtId="0" fontId="16" fillId="0" borderId="1" xfId="2" quotePrefix="1" applyFont="1" applyBorder="1" applyAlignment="1">
      <alignment horizontal="left" vertical="center" wrapText="1"/>
    </xf>
    <xf numFmtId="0" fontId="16" fillId="0" borderId="1" xfId="0" quotePrefix="1" applyFont="1" applyFill="1" applyBorder="1" applyAlignment="1">
      <alignment horizontal="center" vertical="center"/>
    </xf>
    <xf numFmtId="0" fontId="11" fillId="0" borderId="1" xfId="0" applyFont="1" applyBorder="1" applyAlignment="1">
      <alignment horizontal="left" vertical="center" wrapText="1"/>
    </xf>
    <xf numFmtId="0" fontId="15" fillId="0" borderId="1" xfId="0" applyFont="1" applyBorder="1" applyAlignment="1">
      <alignment horizontal="center" vertical="center" wrapText="1"/>
    </xf>
    <xf numFmtId="0" fontId="11" fillId="0" borderId="1" xfId="0" quotePrefix="1" applyFont="1" applyFill="1" applyBorder="1" applyAlignment="1">
      <alignment horizontal="left" vertical="center" wrapText="1"/>
    </xf>
    <xf numFmtId="0" fontId="15" fillId="0" borderId="5" xfId="0" applyFont="1" applyBorder="1" applyAlignment="1">
      <alignment horizontal="center" vertical="center" wrapText="1"/>
    </xf>
    <xf numFmtId="0" fontId="11" fillId="17" borderId="4" xfId="0" applyFont="1" applyFill="1" applyBorder="1" applyAlignment="1">
      <alignment horizontal="center" vertical="center"/>
    </xf>
    <xf numFmtId="0" fontId="26" fillId="17" borderId="4" xfId="0" applyFont="1" applyFill="1" applyBorder="1" applyAlignment="1">
      <alignment horizontal="center" vertical="center"/>
    </xf>
    <xf numFmtId="0" fontId="11" fillId="0" borderId="1" xfId="0" applyFont="1" applyBorder="1" applyAlignment="1">
      <alignment vertical="center" wrapText="1"/>
    </xf>
    <xf numFmtId="0" fontId="21" fillId="0" borderId="1" xfId="0" applyFont="1" applyBorder="1" applyAlignment="1">
      <alignment vertical="center" wrapText="1"/>
    </xf>
    <xf numFmtId="0" fontId="4" fillId="0" borderId="1" xfId="0" applyFont="1" applyBorder="1" applyAlignment="1">
      <alignment horizontal="left" vertical="center"/>
    </xf>
    <xf numFmtId="0" fontId="20" fillId="0" borderId="1" xfId="0" applyFont="1" applyBorder="1" applyAlignment="1">
      <alignment horizontal="center" vertical="center"/>
    </xf>
    <xf numFmtId="0" fontId="4" fillId="0" borderId="1" xfId="0" applyFont="1" applyBorder="1" applyAlignment="1">
      <alignment vertical="center"/>
    </xf>
    <xf numFmtId="0" fontId="71" fillId="0" borderId="0" xfId="0" applyFont="1" applyAlignment="1">
      <alignment vertical="center"/>
    </xf>
    <xf numFmtId="0" fontId="61" fillId="0" borderId="5" xfId="0" applyFont="1" applyBorder="1" applyAlignment="1">
      <alignment horizontal="center" vertical="center"/>
    </xf>
    <xf numFmtId="0" fontId="8" fillId="0" borderId="1" xfId="0" applyFont="1" applyBorder="1" applyAlignment="1">
      <alignment vertical="center"/>
    </xf>
    <xf numFmtId="0" fontId="4" fillId="0" borderId="1" xfId="0" applyFont="1" applyBorder="1" applyAlignment="1">
      <alignment horizontal="left" vertical="center" wrapText="1"/>
    </xf>
    <xf numFmtId="0" fontId="4" fillId="0" borderId="1" xfId="0" applyFont="1" applyFill="1" applyBorder="1" applyAlignment="1">
      <alignment horizontal="center" vertical="center"/>
    </xf>
    <xf numFmtId="0" fontId="4" fillId="0" borderId="39" xfId="0" applyFont="1" applyBorder="1" applyAlignment="1">
      <alignment horizontal="center" vertical="center"/>
    </xf>
    <xf numFmtId="0" fontId="61"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quotePrefix="1" applyFont="1" applyBorder="1" applyAlignment="1">
      <alignment horizontal="left" vertical="center" wrapText="1"/>
    </xf>
    <xf numFmtId="0" fontId="61" fillId="0" borderId="1" xfId="0" applyFont="1" applyBorder="1" applyAlignment="1">
      <alignment horizontal="center" vertical="center"/>
    </xf>
    <xf numFmtId="0" fontId="4" fillId="0" borderId="1" xfId="0" quotePrefix="1" applyFont="1" applyFill="1" applyBorder="1" applyAlignment="1">
      <alignment horizontal="left" vertical="center" wrapText="1"/>
    </xf>
    <xf numFmtId="0" fontId="5" fillId="0" borderId="1" xfId="0" quotePrefix="1" applyFont="1" applyFill="1" applyBorder="1" applyAlignment="1">
      <alignment horizontal="center" vertical="center" wrapText="1"/>
    </xf>
    <xf numFmtId="0" fontId="20" fillId="0" borderId="8" xfId="2" applyFont="1" applyBorder="1" applyAlignment="1">
      <alignment horizontal="center" vertical="center" wrapText="1"/>
    </xf>
    <xf numFmtId="0" fontId="24" fillId="0" borderId="8" xfId="2" applyFont="1" applyBorder="1" applyAlignment="1">
      <alignment horizontal="center" vertical="center" wrapText="1"/>
    </xf>
    <xf numFmtId="0" fontId="20" fillId="0" borderId="8" xfId="2" applyFont="1" applyBorder="1" applyAlignment="1">
      <alignment horizontal="left" vertical="center" wrapText="1"/>
    </xf>
    <xf numFmtId="0" fontId="20" fillId="0" borderId="8" xfId="2" applyFont="1" applyBorder="1" applyAlignment="1">
      <alignment horizontal="left" vertical="center"/>
    </xf>
    <xf numFmtId="0" fontId="20" fillId="0" borderId="0" xfId="2" applyFont="1" applyAlignment="1">
      <alignment horizontal="center" vertical="center"/>
    </xf>
    <xf numFmtId="0" fontId="20" fillId="0" borderId="0" xfId="2" applyFont="1" applyAlignment="1">
      <alignment horizontal="left" vertical="center"/>
    </xf>
    <xf numFmtId="0" fontId="20" fillId="0" borderId="8" xfId="2" applyFont="1" applyFill="1" applyBorder="1" applyAlignment="1">
      <alignment horizontal="center" vertical="center"/>
    </xf>
    <xf numFmtId="0" fontId="24" fillId="0" borderId="8" xfId="2" applyFont="1" applyFill="1" applyBorder="1" applyAlignment="1">
      <alignment horizontal="left" vertical="center" wrapText="1"/>
    </xf>
    <xf numFmtId="0" fontId="20" fillId="0" borderId="8" xfId="2" applyFont="1" applyFill="1" applyBorder="1" applyAlignment="1">
      <alignment horizontal="center" vertical="center" wrapText="1"/>
    </xf>
    <xf numFmtId="0" fontId="20" fillId="0" borderId="0" xfId="2" applyFont="1" applyFill="1" applyAlignment="1">
      <alignment horizontal="center" vertical="center"/>
    </xf>
    <xf numFmtId="0" fontId="20" fillId="0" borderId="0" xfId="2" applyFont="1" applyFill="1" applyAlignment="1">
      <alignment horizontal="left" vertical="center"/>
    </xf>
    <xf numFmtId="0" fontId="20" fillId="0" borderId="8" xfId="3" applyFont="1" applyFill="1" applyBorder="1" applyAlignment="1">
      <alignment horizontal="left" vertical="center"/>
    </xf>
    <xf numFmtId="0" fontId="7"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20" fontId="73" fillId="4" borderId="18" xfId="0" applyNumberFormat="1" applyFont="1" applyFill="1" applyBorder="1" applyAlignment="1">
      <alignment horizontal="center" vertical="center"/>
    </xf>
    <xf numFmtId="0" fontId="65" fillId="4" borderId="4" xfId="0" applyFont="1" applyFill="1" applyBorder="1" applyAlignment="1">
      <alignment horizontal="center" vertical="center" wrapText="1"/>
    </xf>
    <xf numFmtId="20" fontId="73" fillId="4" borderId="23" xfId="0" applyNumberFormat="1" applyFont="1" applyFill="1" applyBorder="1" applyAlignment="1">
      <alignment horizontal="center" vertical="center"/>
    </xf>
    <xf numFmtId="0" fontId="73" fillId="4" borderId="18" xfId="0" applyNumberFormat="1" applyFont="1" applyFill="1" applyBorder="1" applyAlignment="1">
      <alignment horizontal="center" vertical="center"/>
    </xf>
    <xf numFmtId="0" fontId="73" fillId="4" borderId="23" xfId="0" applyNumberFormat="1" applyFont="1" applyFill="1" applyBorder="1" applyAlignment="1">
      <alignment horizontal="center" vertical="center"/>
    </xf>
    <xf numFmtId="0" fontId="5" fillId="0" borderId="1" xfId="0" quotePrefix="1" applyFont="1" applyBorder="1" applyAlignment="1">
      <alignment vertical="center" wrapText="1"/>
    </xf>
    <xf numFmtId="0" fontId="11" fillId="37" borderId="1" xfId="0" applyFont="1" applyFill="1" applyBorder="1" applyAlignment="1">
      <alignment horizontal="center" vertical="center" wrapText="1"/>
    </xf>
    <xf numFmtId="0" fontId="61" fillId="4" borderId="0" xfId="0" applyFont="1" applyFill="1" applyAlignment="1">
      <alignment horizontal="center" vertical="center"/>
    </xf>
    <xf numFmtId="0" fontId="61" fillId="4" borderId="1" xfId="0" applyFont="1" applyFill="1" applyBorder="1" applyAlignment="1">
      <alignment horizontal="center" vertical="center"/>
    </xf>
    <xf numFmtId="0" fontId="74"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1" xfId="0" applyFont="1" applyFill="1" applyBorder="1" applyAlignment="1">
      <alignment vertical="center"/>
    </xf>
    <xf numFmtId="0" fontId="61" fillId="0" borderId="0" xfId="0" applyFont="1" applyFill="1" applyAlignment="1">
      <alignment vertical="center"/>
    </xf>
    <xf numFmtId="0" fontId="61" fillId="4" borderId="1" xfId="0" applyFont="1" applyFill="1" applyBorder="1" applyAlignment="1">
      <alignment horizontal="center" vertical="center" wrapText="1"/>
    </xf>
    <xf numFmtId="0" fontId="4" fillId="4" borderId="3" xfId="0" applyFont="1" applyFill="1" applyBorder="1" applyAlignment="1">
      <alignment horizontal="center" vertical="center"/>
    </xf>
    <xf numFmtId="0" fontId="23" fillId="0" borderId="1" xfId="0" applyFont="1" applyBorder="1" applyAlignment="1">
      <alignment vertical="center" wrapText="1"/>
    </xf>
    <xf numFmtId="0" fontId="65" fillId="0" borderId="0" xfId="0" applyFont="1" applyBorder="1" applyAlignment="1">
      <alignment horizontal="center" vertical="center"/>
    </xf>
    <xf numFmtId="0" fontId="76" fillId="3" borderId="1" xfId="3" applyFont="1" applyFill="1" applyBorder="1" applyAlignment="1">
      <alignment horizontal="center" vertical="center"/>
    </xf>
    <xf numFmtId="0" fontId="31" fillId="0" borderId="1" xfId="0" applyFont="1" applyFill="1" applyBorder="1" applyAlignment="1">
      <alignment horizontal="center" vertical="center"/>
    </xf>
    <xf numFmtId="0" fontId="29" fillId="3" borderId="2"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29" fillId="12" borderId="1"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29" fillId="9" borderId="4"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78" fillId="0" borderId="1" xfId="0" applyFont="1" applyFill="1" applyBorder="1" applyAlignment="1">
      <alignment horizontal="center" vertical="center" wrapText="1"/>
    </xf>
    <xf numFmtId="0" fontId="76" fillId="40" borderId="5" xfId="3" applyFont="1" applyFill="1" applyBorder="1" applyAlignment="1">
      <alignment horizontal="center" vertical="center"/>
    </xf>
    <xf numFmtId="0" fontId="76" fillId="40" borderId="1" xfId="3" applyFont="1" applyFill="1" applyBorder="1" applyAlignment="1">
      <alignment horizontal="center" vertical="center"/>
    </xf>
    <xf numFmtId="0" fontId="65" fillId="0" borderId="1" xfId="0" applyFont="1" applyBorder="1" applyAlignment="1">
      <alignment horizontal="center" vertical="center"/>
    </xf>
    <xf numFmtId="0" fontId="65" fillId="0" borderId="4" xfId="0" applyFont="1" applyBorder="1" applyAlignment="1">
      <alignment horizontal="center" vertical="center"/>
    </xf>
    <xf numFmtId="0" fontId="65" fillId="0" borderId="5" xfId="0" applyFont="1" applyBorder="1" applyAlignment="1">
      <alignment horizontal="center" vertical="center"/>
    </xf>
    <xf numFmtId="0" fontId="66" fillId="0" borderId="17" xfId="0" applyFont="1" applyBorder="1" applyAlignment="1">
      <alignment horizontal="center" vertical="center"/>
    </xf>
    <xf numFmtId="0" fontId="65" fillId="0" borderId="1" xfId="0" applyFont="1" applyFill="1" applyBorder="1" applyAlignment="1">
      <alignment horizontal="center" vertical="center"/>
    </xf>
    <xf numFmtId="0" fontId="65" fillId="0" borderId="4" xfId="0" applyFont="1" applyFill="1" applyBorder="1" applyAlignment="1">
      <alignment horizontal="center" vertical="center"/>
    </xf>
    <xf numFmtId="0" fontId="65" fillId="0" borderId="5" xfId="0" applyFont="1" applyFill="1" applyBorder="1" applyAlignment="1">
      <alignment horizontal="center" vertical="center"/>
    </xf>
    <xf numFmtId="0" fontId="65" fillId="0" borderId="4" xfId="0" applyFont="1" applyBorder="1" applyAlignment="1">
      <alignment horizontal="center" vertical="center" wrapText="1"/>
    </xf>
    <xf numFmtId="0" fontId="65" fillId="0" borderId="1" xfId="0" applyFont="1" applyBorder="1" applyAlignment="1">
      <alignment horizontal="center" vertical="center" wrapText="1"/>
    </xf>
    <xf numFmtId="0" fontId="65" fillId="7" borderId="1" xfId="0" applyFont="1" applyFill="1" applyBorder="1" applyAlignment="1">
      <alignment horizontal="center" vertical="center"/>
    </xf>
    <xf numFmtId="0" fontId="7" fillId="0" borderId="0" xfId="0" applyFont="1" applyBorder="1" applyAlignment="1">
      <alignment horizontal="left" vertical="center" wrapText="1"/>
    </xf>
    <xf numFmtId="0" fontId="7" fillId="0" borderId="1" xfId="0" applyFont="1" applyFill="1" applyBorder="1" applyAlignment="1">
      <alignment horizontal="center" vertical="center"/>
    </xf>
    <xf numFmtId="0" fontId="6" fillId="3" borderId="2" xfId="0" applyFont="1" applyFill="1" applyBorder="1" applyAlignment="1">
      <alignment horizontal="left" vertical="center"/>
    </xf>
    <xf numFmtId="0" fontId="6" fillId="3" borderId="11" xfId="0" applyFont="1" applyFill="1" applyBorder="1" applyAlignment="1">
      <alignment horizontal="left" vertical="center"/>
    </xf>
    <xf numFmtId="0" fontId="6" fillId="3" borderId="3" xfId="0" applyFont="1" applyFill="1" applyBorder="1" applyAlignment="1">
      <alignment horizontal="left"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60" fillId="0" borderId="2" xfId="0" applyFont="1" applyBorder="1" applyAlignment="1">
      <alignment horizontal="center" vertical="center"/>
    </xf>
    <xf numFmtId="0" fontId="60" fillId="0" borderId="11" xfId="0" applyFont="1" applyBorder="1" applyAlignment="1">
      <alignment horizontal="center" vertical="center"/>
    </xf>
    <xf numFmtId="0" fontId="60" fillId="0" borderId="3" xfId="0" applyFont="1" applyBorder="1" applyAlignment="1">
      <alignment horizontal="center" vertical="center"/>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12" fillId="0" borderId="2" xfId="2" applyFont="1" applyFill="1" applyBorder="1" applyAlignment="1">
      <alignment horizontal="center" vertical="center" wrapText="1"/>
    </xf>
    <xf numFmtId="0" fontId="12" fillId="0" borderId="11" xfId="2" applyFont="1" applyFill="1" applyBorder="1" applyAlignment="1">
      <alignment horizontal="center" vertical="center" wrapText="1"/>
    </xf>
    <xf numFmtId="0" fontId="12" fillId="0" borderId="3" xfId="2"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7" borderId="3" xfId="0"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7" fillId="0" borderId="7" xfId="0" applyFont="1" applyFill="1" applyBorder="1" applyAlignment="1">
      <alignment horizontal="center" vertical="center"/>
    </xf>
    <xf numFmtId="0" fontId="61" fillId="0" borderId="13" xfId="0" applyFont="1" applyFill="1" applyBorder="1" applyAlignment="1">
      <alignment horizontal="center" vertical="center"/>
    </xf>
    <xf numFmtId="0" fontId="61" fillId="0" borderId="12" xfId="0" applyFont="1" applyFill="1" applyBorder="1" applyAlignment="1">
      <alignment horizontal="center" vertical="center"/>
    </xf>
    <xf numFmtId="0" fontId="61" fillId="0" borderId="37" xfId="0" applyFont="1" applyFill="1" applyBorder="1" applyAlignment="1">
      <alignment horizontal="center" vertical="center"/>
    </xf>
    <xf numFmtId="0" fontId="7" fillId="0" borderId="5"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5" xfId="0" applyFont="1" applyBorder="1" applyAlignment="1">
      <alignment horizontal="center" vertical="center" wrapText="1"/>
    </xf>
    <xf numFmtId="0" fontId="27" fillId="0" borderId="0" xfId="2" applyFont="1" applyAlignment="1">
      <alignment horizontal="center" vertical="center" wrapText="1"/>
    </xf>
    <xf numFmtId="0" fontId="75" fillId="0" borderId="0" xfId="0" applyFont="1" applyBorder="1" applyAlignment="1">
      <alignment horizontal="left" vertical="center"/>
    </xf>
    <xf numFmtId="0" fontId="70" fillId="0" borderId="0" xfId="0" applyFont="1" applyBorder="1" applyAlignment="1">
      <alignment horizontal="left" vertical="center"/>
    </xf>
    <xf numFmtId="0" fontId="7" fillId="10" borderId="14" xfId="0" applyFont="1" applyFill="1" applyBorder="1" applyAlignment="1">
      <alignment horizontal="center" vertical="center"/>
    </xf>
    <xf numFmtId="0" fontId="7" fillId="10" borderId="16" xfId="0" applyFont="1" applyFill="1" applyBorder="1" applyAlignment="1">
      <alignment horizontal="center" vertical="center"/>
    </xf>
    <xf numFmtId="0" fontId="7" fillId="10" borderId="15" xfId="0" applyFont="1" applyFill="1" applyBorder="1" applyAlignment="1">
      <alignment horizontal="center" vertical="center"/>
    </xf>
    <xf numFmtId="0" fontId="15" fillId="0" borderId="0" xfId="2" applyFont="1" applyAlignment="1">
      <alignment horizontal="center" vertical="top"/>
    </xf>
    <xf numFmtId="0" fontId="27" fillId="0" borderId="0" xfId="2" applyFont="1" applyAlignment="1">
      <alignment horizontal="center" vertical="top" wrapText="1"/>
    </xf>
    <xf numFmtId="0" fontId="19" fillId="3" borderId="1" xfId="0" applyFont="1" applyFill="1" applyBorder="1" applyAlignment="1">
      <alignment horizontal="center" wrapText="1"/>
    </xf>
    <xf numFmtId="0" fontId="25" fillId="0" borderId="6" xfId="2" applyFont="1" applyFill="1" applyBorder="1" applyAlignment="1">
      <alignment horizontal="center" vertical="center" wrapText="1"/>
    </xf>
    <xf numFmtId="0" fontId="25" fillId="0" borderId="10" xfId="2"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77" fillId="41" borderId="2" xfId="0" applyFont="1" applyFill="1" applyBorder="1" applyAlignment="1">
      <alignment horizontal="center" vertical="center" wrapText="1"/>
    </xf>
    <xf numFmtId="0" fontId="77" fillId="41" borderId="3" xfId="0" applyFont="1" applyFill="1" applyBorder="1" applyAlignment="1">
      <alignment horizontal="center" vertical="center" wrapText="1"/>
    </xf>
    <xf numFmtId="0" fontId="29" fillId="0" borderId="0" xfId="2" applyFont="1" applyAlignment="1">
      <alignment horizontal="center" vertical="center" wrapText="1"/>
    </xf>
    <xf numFmtId="165" fontId="30" fillId="8" borderId="1" xfId="0" applyNumberFormat="1" applyFont="1" applyFill="1" applyBorder="1" applyAlignment="1">
      <alignment horizontal="center" vertical="center" wrapText="1"/>
    </xf>
    <xf numFmtId="165" fontId="30" fillId="9" borderId="2" xfId="0" applyNumberFormat="1" applyFont="1" applyFill="1" applyBorder="1" applyAlignment="1">
      <alignment horizontal="center" vertical="center" wrapText="1"/>
    </xf>
    <xf numFmtId="165" fontId="30" fillId="9" borderId="11" xfId="0" applyNumberFormat="1" applyFont="1" applyFill="1" applyBorder="1" applyAlignment="1">
      <alignment horizontal="center" vertical="center" wrapText="1"/>
    </xf>
    <xf numFmtId="165" fontId="30" fillId="9" borderId="3" xfId="0" applyNumberFormat="1" applyFont="1" applyFill="1" applyBorder="1" applyAlignment="1">
      <alignment horizontal="center" vertical="center" wrapText="1"/>
    </xf>
    <xf numFmtId="165" fontId="30" fillId="12" borderId="2" xfId="0" applyNumberFormat="1" applyFont="1" applyFill="1" applyBorder="1" applyAlignment="1">
      <alignment horizontal="center" vertical="center" wrapText="1"/>
    </xf>
    <xf numFmtId="165" fontId="30" fillId="12" borderId="3" xfId="0" applyNumberFormat="1" applyFont="1" applyFill="1" applyBorder="1" applyAlignment="1">
      <alignment horizontal="center" vertical="center" wrapText="1"/>
    </xf>
    <xf numFmtId="0" fontId="30" fillId="5" borderId="1"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12" borderId="1" xfId="0" applyFont="1" applyFill="1" applyBorder="1" applyAlignment="1">
      <alignment horizontal="center" vertical="center" wrapText="1"/>
    </xf>
    <xf numFmtId="0" fontId="38" fillId="0" borderId="0" xfId="0" applyFont="1" applyFill="1" applyBorder="1" applyAlignment="1">
      <alignment horizontal="center" vertical="top"/>
    </xf>
    <xf numFmtId="0" fontId="37" fillId="0" borderId="17" xfId="0" applyFont="1" applyFill="1" applyBorder="1" applyAlignment="1">
      <alignment horizontal="left" vertical="top"/>
    </xf>
    <xf numFmtId="0" fontId="58" fillId="0" borderId="0" xfId="0" applyFont="1" applyFill="1" applyAlignment="1">
      <alignment horizontal="center" vertical="center" wrapText="1"/>
    </xf>
    <xf numFmtId="0" fontId="58" fillId="36" borderId="1" xfId="0" applyFont="1" applyFill="1" applyBorder="1" applyAlignment="1">
      <alignment horizontal="center" vertical="center"/>
    </xf>
    <xf numFmtId="0" fontId="79" fillId="0" borderId="0" xfId="0" applyFont="1" applyAlignment="1">
      <alignment horizontal="center" vertical="center" wrapText="1"/>
    </xf>
    <xf numFmtId="0" fontId="79" fillId="0" borderId="0" xfId="0" applyFont="1" applyAlignment="1">
      <alignment horizontal="center" vertical="center"/>
    </xf>
    <xf numFmtId="0" fontId="80" fillId="0" borderId="0" xfId="0" applyFont="1" applyAlignment="1">
      <alignment vertical="center"/>
    </xf>
    <xf numFmtId="0" fontId="75" fillId="17" borderId="1" xfId="0" applyFont="1" applyFill="1" applyBorder="1" applyAlignment="1">
      <alignment horizontal="center" vertical="center"/>
    </xf>
    <xf numFmtId="0" fontId="75" fillId="17" borderId="3" xfId="0" applyFont="1" applyFill="1" applyBorder="1" applyAlignment="1">
      <alignment horizontal="center" vertical="center"/>
    </xf>
    <xf numFmtId="0" fontId="75" fillId="17" borderId="1" xfId="0" applyFont="1" applyFill="1" applyBorder="1" applyAlignment="1">
      <alignment horizontal="center" vertical="center" wrapText="1"/>
    </xf>
    <xf numFmtId="0" fontId="80" fillId="0" borderId="0" xfId="0" applyFont="1" applyFill="1" applyBorder="1" applyAlignment="1">
      <alignment horizontal="center" vertical="center"/>
    </xf>
    <xf numFmtId="0" fontId="80" fillId="0" borderId="0" xfId="0" applyFont="1" applyFill="1" applyAlignment="1">
      <alignment horizontal="center" vertical="center"/>
    </xf>
    <xf numFmtId="0" fontId="75" fillId="17" borderId="4" xfId="0" applyFont="1" applyFill="1" applyBorder="1" applyAlignment="1">
      <alignment horizontal="center" vertical="center"/>
    </xf>
    <xf numFmtId="0" fontId="75" fillId="17" borderId="37" xfId="0" applyFont="1" applyFill="1" applyBorder="1" applyAlignment="1">
      <alignment horizontal="center" vertical="center"/>
    </xf>
    <xf numFmtId="0" fontId="75" fillId="17" borderId="4" xfId="0" applyFont="1" applyFill="1" applyBorder="1" applyAlignment="1">
      <alignment horizontal="center" vertical="center" wrapText="1"/>
    </xf>
    <xf numFmtId="0" fontId="75" fillId="0" borderId="4" xfId="0" applyFont="1" applyBorder="1" applyAlignment="1">
      <alignment horizontal="center" vertical="center" wrapText="1"/>
    </xf>
    <xf numFmtId="0" fontId="80" fillId="0" borderId="4" xfId="0" applyFont="1" applyBorder="1" applyAlignment="1">
      <alignment horizontal="center" vertical="center" wrapText="1"/>
    </xf>
    <xf numFmtId="0" fontId="81" fillId="0" borderId="1" xfId="0" applyFont="1" applyBorder="1" applyAlignment="1">
      <alignment horizontal="center" vertical="center" wrapText="1"/>
    </xf>
    <xf numFmtId="0" fontId="81" fillId="0" borderId="1" xfId="0" applyFont="1" applyFill="1" applyBorder="1" applyAlignment="1">
      <alignment horizontal="center" vertical="center"/>
    </xf>
    <xf numFmtId="0" fontId="80" fillId="0" borderId="4" xfId="0" applyFont="1" applyBorder="1" applyAlignment="1">
      <alignment vertical="center" wrapText="1"/>
    </xf>
    <xf numFmtId="0" fontId="82" fillId="0" borderId="1" xfId="0" applyFont="1" applyFill="1" applyBorder="1" applyAlignment="1">
      <alignment horizontal="center" vertical="center"/>
    </xf>
    <xf numFmtId="0" fontId="75" fillId="0" borderId="7" xfId="0" applyFont="1" applyBorder="1" applyAlignment="1">
      <alignment horizontal="center"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wrapText="1"/>
    </xf>
    <xf numFmtId="0" fontId="80" fillId="0" borderId="1" xfId="0" applyFont="1" applyFill="1" applyBorder="1" applyAlignment="1">
      <alignment horizontal="center" vertical="center"/>
    </xf>
    <xf numFmtId="0" fontId="82" fillId="0" borderId="1" xfId="0" applyFont="1" applyBorder="1" applyAlignment="1">
      <alignment horizontal="center" vertical="center" wrapText="1"/>
    </xf>
    <xf numFmtId="0" fontId="80" fillId="0" borderId="5" xfId="0" applyFont="1" applyBorder="1" applyAlignment="1">
      <alignment horizontal="center" vertical="center" wrapText="1"/>
    </xf>
    <xf numFmtId="0" fontId="80" fillId="0" borderId="5" xfId="0" applyFont="1" applyBorder="1" applyAlignment="1">
      <alignment horizontal="center" vertical="center" wrapText="1"/>
    </xf>
    <xf numFmtId="0" fontId="80" fillId="0" borderId="5" xfId="0" applyFont="1" applyFill="1" applyBorder="1" applyAlignment="1">
      <alignment horizontal="center" vertical="center"/>
    </xf>
    <xf numFmtId="0" fontId="80" fillId="0" borderId="1" xfId="0" applyFont="1" applyBorder="1" applyAlignment="1">
      <alignment vertical="center" wrapText="1"/>
    </xf>
    <xf numFmtId="0" fontId="81" fillId="0" borderId="4" xfId="0" applyFont="1" applyFill="1" applyBorder="1" applyAlignment="1">
      <alignment horizontal="center" vertical="center" wrapText="1"/>
    </xf>
    <xf numFmtId="0" fontId="81" fillId="0" borderId="1" xfId="0" applyFont="1" applyBorder="1" applyAlignment="1">
      <alignment horizontal="left" vertical="center" wrapText="1"/>
    </xf>
    <xf numFmtId="0" fontId="80" fillId="0" borderId="0" xfId="0" applyFont="1" applyFill="1" applyAlignment="1">
      <alignment vertical="center"/>
    </xf>
    <xf numFmtId="0" fontId="82" fillId="0" borderId="4" xfId="0" applyFont="1" applyFill="1" applyBorder="1" applyAlignment="1">
      <alignment horizontal="center" vertical="center"/>
    </xf>
    <xf numFmtId="0" fontId="83" fillId="0" borderId="1" xfId="0" applyFont="1" applyBorder="1" applyAlignment="1">
      <alignment horizontal="center" vertical="center" wrapText="1"/>
    </xf>
    <xf numFmtId="0" fontId="83" fillId="0" borderId="1" xfId="0" applyFont="1" applyFill="1" applyBorder="1" applyAlignment="1">
      <alignment horizontal="center" vertical="center"/>
    </xf>
    <xf numFmtId="0" fontId="82" fillId="0" borderId="7" xfId="0" applyFont="1" applyFill="1" applyBorder="1" applyAlignment="1">
      <alignment horizontal="center" vertical="center"/>
    </xf>
    <xf numFmtId="0" fontId="82" fillId="0" borderId="5" xfId="0" applyFont="1" applyFill="1" applyBorder="1" applyAlignment="1">
      <alignment horizontal="center" vertical="center"/>
    </xf>
    <xf numFmtId="0" fontId="80" fillId="0" borderId="1" xfId="0" applyFont="1" applyFill="1" applyBorder="1" applyAlignment="1">
      <alignment horizontal="center" vertical="center" wrapText="1"/>
    </xf>
    <xf numFmtId="0" fontId="80" fillId="0" borderId="1" xfId="0" applyFont="1" applyBorder="1" applyAlignment="1">
      <alignment horizontal="left" vertical="center" wrapText="1"/>
    </xf>
    <xf numFmtId="0" fontId="75" fillId="0" borderId="5" xfId="0" applyFont="1" applyBorder="1" applyAlignment="1">
      <alignment horizontal="center" vertical="center" wrapText="1"/>
    </xf>
    <xf numFmtId="0" fontId="80" fillId="0" borderId="1" xfId="0" applyFont="1" applyFill="1" applyBorder="1" applyAlignment="1">
      <alignment horizontal="left" vertical="center" wrapText="1"/>
    </xf>
    <xf numFmtId="0" fontId="82" fillId="0" borderId="4" xfId="0" applyFont="1" applyBorder="1" applyAlignment="1">
      <alignment horizontal="center" vertical="center" wrapText="1"/>
    </xf>
    <xf numFmtId="0" fontId="75" fillId="0" borderId="0" xfId="0" applyFont="1" applyFill="1" applyAlignment="1">
      <alignment horizontal="center" vertical="center"/>
    </xf>
    <xf numFmtId="0" fontId="83" fillId="0" borderId="1" xfId="0" applyFont="1" applyBorder="1" applyAlignment="1">
      <alignment horizontal="left" vertical="center" wrapText="1"/>
    </xf>
    <xf numFmtId="0" fontId="82" fillId="0" borderId="7" xfId="0" applyFont="1" applyBorder="1" applyAlignment="1">
      <alignment horizontal="center" vertical="center" wrapText="1"/>
    </xf>
    <xf numFmtId="0" fontId="82" fillId="0" borderId="5" xfId="0" applyFont="1" applyBorder="1" applyAlignment="1">
      <alignment horizontal="center" vertical="center" wrapText="1"/>
    </xf>
    <xf numFmtId="0" fontId="80" fillId="0" borderId="7" xfId="0" applyFont="1" applyFill="1" applyBorder="1" applyAlignment="1">
      <alignment horizontal="center" vertical="center"/>
    </xf>
    <xf numFmtId="0" fontId="80" fillId="0" borderId="3" xfId="0" applyFont="1" applyFill="1" applyBorder="1" applyAlignment="1">
      <alignment horizontal="center" vertical="center"/>
    </xf>
    <xf numFmtId="0" fontId="80" fillId="0" borderId="1" xfId="0" applyNumberFormat="1" applyFont="1" applyFill="1" applyBorder="1" applyAlignment="1">
      <alignment horizontal="center" vertical="center"/>
    </xf>
    <xf numFmtId="0" fontId="80" fillId="0" borderId="3" xfId="0" applyFont="1" applyBorder="1" applyAlignment="1">
      <alignment horizontal="center" vertical="center"/>
    </xf>
    <xf numFmtId="0" fontId="80" fillId="0" borderId="1" xfId="0" applyFont="1" applyBorder="1" applyAlignment="1">
      <alignment horizontal="center" vertical="center"/>
    </xf>
    <xf numFmtId="0" fontId="80" fillId="0" borderId="3" xfId="0" applyFont="1" applyBorder="1" applyAlignment="1">
      <alignment vertical="center" wrapText="1"/>
    </xf>
    <xf numFmtId="0" fontId="83" fillId="0" borderId="11" xfId="0" applyFont="1" applyBorder="1" applyAlignment="1">
      <alignment horizontal="center" vertical="center"/>
    </xf>
    <xf numFmtId="0" fontId="83" fillId="0" borderId="3" xfId="0" applyFont="1" applyBorder="1" applyAlignment="1">
      <alignment horizontal="center" vertical="center"/>
    </xf>
    <xf numFmtId="0" fontId="82" fillId="0" borderId="7" xfId="0" applyFont="1" applyBorder="1" applyAlignment="1">
      <alignment horizontal="center" vertical="center"/>
    </xf>
    <xf numFmtId="0" fontId="83" fillId="0" borderId="1" xfId="0" applyFont="1" applyFill="1" applyBorder="1" applyAlignment="1">
      <alignment horizontal="center" vertical="center" wrapText="1"/>
    </xf>
    <xf numFmtId="0" fontId="82" fillId="0" borderId="5" xfId="0" applyFont="1" applyBorder="1" applyAlignment="1">
      <alignment horizontal="center" vertical="center"/>
    </xf>
    <xf numFmtId="0" fontId="81" fillId="0" borderId="3" xfId="0" applyFont="1" applyBorder="1" applyAlignment="1">
      <alignment horizontal="center" vertical="center"/>
    </xf>
    <xf numFmtId="0" fontId="80" fillId="0" borderId="4" xfId="0" applyFont="1" applyFill="1" applyBorder="1" applyAlignment="1">
      <alignment horizontal="center" vertical="center"/>
    </xf>
    <xf numFmtId="0" fontId="82" fillId="0" borderId="1" xfId="0" applyFont="1" applyFill="1" applyBorder="1" applyAlignment="1">
      <alignment horizontal="center" vertical="center"/>
    </xf>
    <xf numFmtId="0" fontId="80" fillId="0" borderId="5" xfId="0" applyFont="1" applyFill="1" applyBorder="1" applyAlignment="1">
      <alignment horizontal="center" vertical="center"/>
    </xf>
    <xf numFmtId="0" fontId="80" fillId="0" borderId="5" xfId="0" applyFont="1" applyBorder="1" applyAlignment="1">
      <alignment vertical="center" wrapText="1"/>
    </xf>
    <xf numFmtId="0" fontId="80" fillId="0" borderId="0" xfId="0" applyFont="1" applyFill="1" applyBorder="1" applyAlignment="1">
      <alignment vertical="center"/>
    </xf>
    <xf numFmtId="0" fontId="75" fillId="0" borderId="0" xfId="0" applyFont="1" applyAlignment="1">
      <alignment vertical="center"/>
    </xf>
    <xf numFmtId="0" fontId="85" fillId="0" borderId="0" xfId="0" applyFont="1" applyAlignment="1">
      <alignment vertical="center"/>
    </xf>
    <xf numFmtId="0" fontId="75" fillId="0" borderId="0" xfId="0" applyFont="1" applyAlignment="1">
      <alignment horizontal="center" vertical="center"/>
    </xf>
    <xf numFmtId="0" fontId="80" fillId="0" borderId="0" xfId="0" applyFont="1" applyAlignment="1">
      <alignment horizontal="center" vertical="center"/>
    </xf>
    <xf numFmtId="0" fontId="80" fillId="0" borderId="0" xfId="0" applyFont="1" applyAlignment="1">
      <alignment vertical="center" wrapText="1"/>
    </xf>
    <xf numFmtId="20" fontId="83" fillId="0" borderId="18" xfId="0" applyNumberFormat="1" applyFont="1" applyFill="1" applyBorder="1" applyAlignment="1">
      <alignment horizontal="center" vertical="center"/>
    </xf>
    <xf numFmtId="0" fontId="83" fillId="0" borderId="1" xfId="0" applyFont="1" applyFill="1" applyBorder="1" applyAlignment="1">
      <alignment horizontal="left" vertical="center" wrapText="1"/>
    </xf>
    <xf numFmtId="20" fontId="83" fillId="0" borderId="23" xfId="0" applyNumberFormat="1" applyFont="1" applyFill="1" applyBorder="1" applyAlignment="1">
      <alignment horizontal="center" vertical="center"/>
    </xf>
    <xf numFmtId="0" fontId="83" fillId="0" borderId="4" xfId="0" applyFont="1" applyFill="1" applyBorder="1" applyAlignment="1">
      <alignment horizontal="left" vertical="center" wrapText="1"/>
    </xf>
    <xf numFmtId="20" fontId="83" fillId="0" borderId="1" xfId="0" applyNumberFormat="1" applyFont="1" applyBorder="1" applyAlignment="1">
      <alignment horizontal="center" vertical="center"/>
    </xf>
    <xf numFmtId="20" fontId="83" fillId="0" borderId="20" xfId="0" applyNumberFormat="1" applyFont="1" applyBorder="1" applyAlignment="1">
      <alignment horizontal="center" vertical="center" wrapText="1"/>
    </xf>
    <xf numFmtId="0" fontId="83" fillId="0" borderId="3" xfId="0" applyFont="1" applyBorder="1" applyAlignment="1">
      <alignment vertical="center" wrapText="1"/>
    </xf>
    <xf numFmtId="20" fontId="83" fillId="0" borderId="19" xfId="0" applyNumberFormat="1" applyFont="1" applyBorder="1" applyAlignment="1">
      <alignment horizontal="center" vertical="center" wrapText="1"/>
    </xf>
    <xf numFmtId="0" fontId="83" fillId="0" borderId="27" xfId="0" applyNumberFormat="1" applyFont="1" applyBorder="1" applyAlignment="1">
      <alignment horizontal="center" vertical="center" wrapText="1"/>
    </xf>
    <xf numFmtId="20" fontId="83" fillId="0" borderId="18" xfId="0" applyNumberFormat="1" applyFont="1" applyBorder="1" applyAlignment="1">
      <alignment horizontal="center" vertical="center" wrapText="1"/>
    </xf>
    <xf numFmtId="0" fontId="83" fillId="0" borderId="25" xfId="0" applyNumberFormat="1" applyFont="1" applyBorder="1" applyAlignment="1">
      <alignment horizontal="center" vertical="center" wrapText="1"/>
    </xf>
    <xf numFmtId="20" fontId="83" fillId="0" borderId="18" xfId="0" applyNumberFormat="1" applyFont="1" applyBorder="1" applyAlignment="1">
      <alignment horizontal="center" vertical="center"/>
    </xf>
    <xf numFmtId="0" fontId="82" fillId="0" borderId="1" xfId="0" applyFont="1" applyBorder="1" applyAlignment="1">
      <alignment horizontal="center" vertical="center"/>
    </xf>
    <xf numFmtId="0" fontId="81" fillId="0" borderId="37" xfId="0" applyFont="1" applyBorder="1" applyAlignment="1">
      <alignment vertical="center" wrapText="1"/>
    </xf>
    <xf numFmtId="0" fontId="81" fillId="0" borderId="4" xfId="0" applyFont="1" applyBorder="1" applyAlignment="1">
      <alignment horizontal="center" vertical="center" wrapText="1"/>
    </xf>
    <xf numFmtId="0" fontId="81" fillId="0" borderId="1" xfId="0" applyFont="1" applyFill="1" applyBorder="1" applyAlignment="1">
      <alignment horizontal="left" vertical="center" wrapText="1"/>
    </xf>
    <xf numFmtId="0" fontId="81" fillId="0" borderId="1" xfId="0" applyNumberFormat="1" applyFont="1" applyBorder="1" applyAlignment="1">
      <alignment horizontal="center" vertical="center"/>
    </xf>
  </cellXfs>
  <cellStyles count="4">
    <cellStyle name="Normal" xfId="0" builtinId="0"/>
    <cellStyle name="Normal 2" xfId="1"/>
    <cellStyle name="Normal 2 4" xfId="3"/>
    <cellStyle name="Normal 3" xfId="2"/>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4" Type="http://schemas.openxmlformats.org/officeDocument/2006/relationships/image" Target="../media/image5.jp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29832</xdr:colOff>
      <xdr:row>59</xdr:row>
      <xdr:rowOff>9524</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954632" cy="11249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406763</xdr:colOff>
      <xdr:row>52</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112363" cy="10058400"/>
        </a:xfrm>
        <a:prstGeom prst="rect">
          <a:avLst/>
        </a:prstGeom>
      </xdr:spPr>
    </xdr:pic>
    <xdr:clientData/>
  </xdr:twoCellAnchor>
  <xdr:twoCellAnchor editAs="oneCell">
    <xdr:from>
      <xdr:col>0</xdr:col>
      <xdr:colOff>0</xdr:colOff>
      <xdr:row>53</xdr:row>
      <xdr:rowOff>0</xdr:rowOff>
    </xdr:from>
    <xdr:to>
      <xdr:col>11</xdr:col>
      <xdr:colOff>406763</xdr:colOff>
      <xdr:row>105</xdr:row>
      <xdr:rowOff>152400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096500"/>
          <a:ext cx="7112363" cy="10058400"/>
        </a:xfrm>
        <a:prstGeom prst="rect">
          <a:avLst/>
        </a:prstGeom>
      </xdr:spPr>
    </xdr:pic>
    <xdr:clientData/>
  </xdr:twoCellAnchor>
  <xdr:twoCellAnchor editAs="oneCell">
    <xdr:from>
      <xdr:col>0</xdr:col>
      <xdr:colOff>0</xdr:colOff>
      <xdr:row>106</xdr:row>
      <xdr:rowOff>0</xdr:rowOff>
    </xdr:from>
    <xdr:to>
      <xdr:col>11</xdr:col>
      <xdr:colOff>406763</xdr:colOff>
      <xdr:row>158</xdr:row>
      <xdr:rowOff>152400</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0193000"/>
          <a:ext cx="7112363" cy="10058400"/>
        </a:xfrm>
        <a:prstGeom prst="rect">
          <a:avLst/>
        </a:prstGeom>
      </xdr:spPr>
    </xdr:pic>
    <xdr:clientData/>
  </xdr:twoCellAnchor>
  <xdr:twoCellAnchor editAs="oneCell">
    <xdr:from>
      <xdr:col>0</xdr:col>
      <xdr:colOff>0</xdr:colOff>
      <xdr:row>159</xdr:row>
      <xdr:rowOff>0</xdr:rowOff>
    </xdr:from>
    <xdr:to>
      <xdr:col>11</xdr:col>
      <xdr:colOff>406763</xdr:colOff>
      <xdr:row>211</xdr:row>
      <xdr:rowOff>152400</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30289500"/>
          <a:ext cx="7112363"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214929</xdr:colOff>
      <xdr:row>31</xdr:row>
      <xdr:rowOff>161925</xdr:rowOff>
    </xdr:to>
    <xdr:pic>
      <xdr:nvPicPr>
        <xdr:cNvPr id="6" name="Picture 5">
          <a:extLst>
            <a:ext uri="{FF2B5EF4-FFF2-40B4-BE49-F238E27FC236}">
              <a16:creationId xmlns="" xmlns:a16="http://schemas.microsoft.com/office/drawing/2014/main" id="{00000000-0008-0000-0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49" t="40178" r="45568" b="7451"/>
        <a:stretch/>
      </xdr:blipFill>
      <xdr:spPr>
        <a:xfrm>
          <a:off x="0" y="0"/>
          <a:ext cx="8749329" cy="6067425"/>
        </a:xfrm>
        <a:prstGeom prst="rect">
          <a:avLst/>
        </a:prstGeom>
      </xdr:spPr>
    </xdr:pic>
    <xdr:clientData/>
  </xdr:twoCellAnchor>
  <xdr:twoCellAnchor>
    <xdr:from>
      <xdr:col>4</xdr:col>
      <xdr:colOff>152400</xdr:colOff>
      <xdr:row>4</xdr:row>
      <xdr:rowOff>85725</xdr:rowOff>
    </xdr:from>
    <xdr:to>
      <xdr:col>7</xdr:col>
      <xdr:colOff>114300</xdr:colOff>
      <xdr:row>9</xdr:row>
      <xdr:rowOff>147157</xdr:rowOff>
    </xdr:to>
    <xdr:sp macro="" textlink="">
      <xdr:nvSpPr>
        <xdr:cNvPr id="7" name="Rectangle 6">
          <a:extLst>
            <a:ext uri="{FF2B5EF4-FFF2-40B4-BE49-F238E27FC236}">
              <a16:creationId xmlns="" xmlns:a16="http://schemas.microsoft.com/office/drawing/2014/main" id="{00000000-0008-0000-0600-000007000000}"/>
            </a:ext>
          </a:extLst>
        </xdr:cNvPr>
        <xdr:cNvSpPr/>
      </xdr:nvSpPr>
      <xdr:spPr>
        <a:xfrm>
          <a:off x="2590800" y="847725"/>
          <a:ext cx="1790700" cy="1013932"/>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latin typeface="TH SarabunPSK" panose="020B0500040200020003" pitchFamily="34" charset="-34"/>
              <a:cs typeface="TH SarabunPSK" panose="020B0500040200020003" pitchFamily="34" charset="-34"/>
            </a:rPr>
            <a:t>Welcome drink, speech,</a:t>
          </a:r>
        </a:p>
        <a:p>
          <a:pPr algn="ctr"/>
          <a:r>
            <a:rPr lang="en-US" sz="1800" b="1">
              <a:latin typeface="TH SarabunPSK" panose="020B0500040200020003" pitchFamily="34" charset="-34"/>
              <a:cs typeface="TH SarabunPSK" panose="020B0500040200020003" pitchFamily="34" charset="-34"/>
            </a:rPr>
            <a:t>photo</a:t>
          </a:r>
          <a:endParaRPr lang="en-US" sz="1800">
            <a:latin typeface="TH SarabunPSK" panose="020B0500040200020003" pitchFamily="34" charset="-34"/>
            <a:cs typeface="TH SarabunPSK" panose="020B0500040200020003" pitchFamily="34" charset="-34"/>
          </a:endParaRPr>
        </a:p>
      </xdr:txBody>
    </xdr:sp>
    <xdr:clientData/>
  </xdr:twoCellAnchor>
  <xdr:twoCellAnchor>
    <xdr:from>
      <xdr:col>3</xdr:col>
      <xdr:colOff>76200</xdr:colOff>
      <xdr:row>16</xdr:row>
      <xdr:rowOff>171450</xdr:rowOff>
    </xdr:from>
    <xdr:to>
      <xdr:col>5</xdr:col>
      <xdr:colOff>76200</xdr:colOff>
      <xdr:row>21</xdr:row>
      <xdr:rowOff>130610</xdr:rowOff>
    </xdr:to>
    <xdr:sp macro="" textlink="">
      <xdr:nvSpPr>
        <xdr:cNvPr id="9" name="Rectangle 8">
          <a:extLst>
            <a:ext uri="{FF2B5EF4-FFF2-40B4-BE49-F238E27FC236}">
              <a16:creationId xmlns="" xmlns:a16="http://schemas.microsoft.com/office/drawing/2014/main" id="{00000000-0008-0000-0600-000009000000}"/>
            </a:ext>
          </a:extLst>
        </xdr:cNvPr>
        <xdr:cNvSpPr/>
      </xdr:nvSpPr>
      <xdr:spPr>
        <a:xfrm>
          <a:off x="1905000" y="3219450"/>
          <a:ext cx="1219200" cy="911660"/>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2400" b="1">
              <a:latin typeface="TH SarabunPSK" panose="020B0500040200020003" pitchFamily="34" charset="-34"/>
              <a:cs typeface="TH SarabunPSK" panose="020B0500040200020003" pitchFamily="34" charset="-34"/>
            </a:rPr>
            <a:t>Dinner</a:t>
          </a:r>
        </a:p>
        <a:p>
          <a:pPr algn="ctr"/>
          <a:r>
            <a:rPr lang="en-US" sz="2400" b="1">
              <a:latin typeface="TH SarabunPSK" panose="020B0500040200020003" pitchFamily="34" charset="-34"/>
              <a:cs typeface="TH SarabunPSK" panose="020B0500040200020003" pitchFamily="34" charset="-34"/>
            </a:rPr>
            <a:t>&amp; 3 shows</a:t>
          </a:r>
          <a:endParaRPr lang="en-US" sz="2400">
            <a:latin typeface="TH SarabunPSK" panose="020B0500040200020003" pitchFamily="34" charset="-34"/>
            <a:cs typeface="TH SarabunPSK" panose="020B0500040200020003" pitchFamily="34" charset="-34"/>
          </a:endParaRPr>
        </a:p>
      </xdr:txBody>
    </xdr:sp>
    <xdr:clientData/>
  </xdr:twoCellAnchor>
  <xdr:twoCellAnchor>
    <xdr:from>
      <xdr:col>2</xdr:col>
      <xdr:colOff>19049</xdr:colOff>
      <xdr:row>9</xdr:row>
      <xdr:rowOff>133349</xdr:rowOff>
    </xdr:from>
    <xdr:to>
      <xdr:col>5</xdr:col>
      <xdr:colOff>47624</xdr:colOff>
      <xdr:row>11</xdr:row>
      <xdr:rowOff>117770</xdr:rowOff>
    </xdr:to>
    <xdr:sp macro="" textlink="">
      <xdr:nvSpPr>
        <xdr:cNvPr id="11" name="Rectangle 10">
          <a:extLst>
            <a:ext uri="{FF2B5EF4-FFF2-40B4-BE49-F238E27FC236}">
              <a16:creationId xmlns="" xmlns:a16="http://schemas.microsoft.com/office/drawing/2014/main" id="{00000000-0008-0000-0600-00000B000000}"/>
            </a:ext>
          </a:extLst>
        </xdr:cNvPr>
        <xdr:cNvSpPr/>
      </xdr:nvSpPr>
      <xdr:spPr>
        <a:xfrm rot="1209704">
          <a:off x="1238249" y="1847849"/>
          <a:ext cx="1857375" cy="365421"/>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600" b="1">
              <a:latin typeface="TH SarabunPSK" panose="020B0500040200020003" pitchFamily="34" charset="-34"/>
              <a:cs typeface="TH SarabunPSK" panose="020B0500040200020003" pitchFamily="34" charset="-34"/>
            </a:rPr>
            <a:t>Entrance</a:t>
          </a:r>
          <a:r>
            <a:rPr lang="en-US" sz="1600" b="1" baseline="0">
              <a:latin typeface="TH SarabunPSK" panose="020B0500040200020003" pitchFamily="34" charset="-34"/>
              <a:cs typeface="TH SarabunPSK" panose="020B0500040200020003" pitchFamily="34" charset="-34"/>
            </a:rPr>
            <a:t> </a:t>
          </a:r>
          <a:r>
            <a:rPr lang="th-TH" sz="1600" b="1" baseline="0">
              <a:latin typeface="TH SarabunPSK" panose="020B0500040200020003" pitchFamily="34" charset="-34"/>
              <a:cs typeface="TH SarabunPSK" panose="020B0500040200020003" pitchFamily="34" charset="-34"/>
            </a:rPr>
            <a:t>ประตูศรีชมชื่น</a:t>
          </a:r>
          <a:endParaRPr lang="en-US" sz="1600" b="1">
            <a:latin typeface="TH SarabunPSK" panose="020B0500040200020003" pitchFamily="34" charset="-34"/>
            <a:cs typeface="TH SarabunPSK" panose="020B0500040200020003" pitchFamily="34" charset="-34"/>
          </a:endParaRPr>
        </a:p>
      </xdr:txBody>
    </xdr:sp>
    <xdr:clientData/>
  </xdr:twoCellAnchor>
  <xdr:twoCellAnchor>
    <xdr:from>
      <xdr:col>2</xdr:col>
      <xdr:colOff>232996</xdr:colOff>
      <xdr:row>1</xdr:row>
      <xdr:rowOff>66675</xdr:rowOff>
    </xdr:from>
    <xdr:to>
      <xdr:col>3</xdr:col>
      <xdr:colOff>28575</xdr:colOff>
      <xdr:row>6</xdr:row>
      <xdr:rowOff>179410</xdr:rowOff>
    </xdr:to>
    <xdr:cxnSp macro="">
      <xdr:nvCxnSpPr>
        <xdr:cNvPr id="14" name="Straight Arrow Connector 13">
          <a:extLst>
            <a:ext uri="{FF2B5EF4-FFF2-40B4-BE49-F238E27FC236}">
              <a16:creationId xmlns="" xmlns:a16="http://schemas.microsoft.com/office/drawing/2014/main" id="{00000000-0008-0000-0600-00000E000000}"/>
            </a:ext>
          </a:extLst>
        </xdr:cNvPr>
        <xdr:cNvCxnSpPr>
          <a:cxnSpLocks/>
        </xdr:cNvCxnSpPr>
      </xdr:nvCxnSpPr>
      <xdr:spPr>
        <a:xfrm flipH="1">
          <a:off x="1452196" y="257175"/>
          <a:ext cx="405179" cy="1065235"/>
        </a:xfrm>
        <a:prstGeom prst="straightConnector1">
          <a:avLst/>
        </a:prstGeom>
        <a:ln w="38100">
          <a:solidFill>
            <a:srgbClr val="CC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181224</xdr:colOff>
      <xdr:row>0</xdr:row>
      <xdr:rowOff>21995</xdr:rowOff>
    </xdr:from>
    <xdr:to>
      <xdr:col>2</xdr:col>
      <xdr:colOff>141908</xdr:colOff>
      <xdr:row>13</xdr:row>
      <xdr:rowOff>1968</xdr:rowOff>
    </xdr:to>
    <xdr:sp macro="" textlink="">
      <xdr:nvSpPr>
        <xdr:cNvPr id="21" name="Rectangle 20">
          <a:extLst>
            <a:ext uri="{FF2B5EF4-FFF2-40B4-BE49-F238E27FC236}">
              <a16:creationId xmlns="" xmlns:a16="http://schemas.microsoft.com/office/drawing/2014/main" id="{00000000-0008-0000-0600-000015000000}"/>
            </a:ext>
          </a:extLst>
        </xdr:cNvPr>
        <xdr:cNvSpPr/>
      </xdr:nvSpPr>
      <xdr:spPr>
        <a:xfrm rot="17431713">
          <a:off x="-152271" y="965090"/>
          <a:ext cx="2456473" cy="570284"/>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th-TH" sz="1400" b="1" baseline="0">
              <a:latin typeface="TH SarabunPSK" panose="020B0500040200020003" pitchFamily="34" charset="-34"/>
              <a:cs typeface="TH SarabunPSK" panose="020B0500040200020003" pitchFamily="34" charset="-34"/>
            </a:rPr>
            <a:t>จุดลงรถด้านหน้าประตูศรีชมชื่นจอดลงรอบละ </a:t>
          </a:r>
          <a:r>
            <a:rPr lang="en-US" sz="1400" b="1" baseline="0">
              <a:latin typeface="TH SarabunPSK" panose="020B0500040200020003" pitchFamily="34" charset="-34"/>
              <a:cs typeface="TH SarabunPSK" panose="020B0500040200020003" pitchFamily="34" charset="-34"/>
            </a:rPr>
            <a:t>2-4 </a:t>
          </a:r>
          <a:r>
            <a:rPr lang="th-TH" sz="1400" b="1" baseline="0">
              <a:latin typeface="TH SarabunPSK" panose="020B0500040200020003" pitchFamily="34" charset="-34"/>
              <a:cs typeface="TH SarabunPSK" panose="020B0500040200020003" pitchFamily="34" charset="-34"/>
            </a:rPr>
            <a:t>คัน ทยอยเดินเข้าประตู</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GM2019%20List%20of%20Participants%202019.1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LF team"/>
      <sheetName val="Participants"/>
      <sheetName val="Working team Room list and flig"/>
    </sheetNames>
    <sheetDataSet>
      <sheetData sheetId="0"/>
      <sheetData sheetId="1"/>
      <sheetData sheetId="2">
        <row r="8">
          <cell r="A8">
            <v>3</v>
          </cell>
        </row>
        <row r="21">
          <cell r="A21">
            <v>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8" Type="http://schemas.openxmlformats.org/officeDocument/2006/relationships/hyperlink" Target="mailto:daniel.brombacher@giz.de" TargetMode="External"/><Relationship Id="rId13" Type="http://schemas.openxmlformats.org/officeDocument/2006/relationships/hyperlink" Target="mailto:deborah.alimi@gmail.com" TargetMode="External"/><Relationship Id="rId3" Type="http://schemas.openxmlformats.org/officeDocument/2006/relationships/hyperlink" Target="mailto:wangchangjiang@mofcom.gov.cn" TargetMode="External"/><Relationship Id="rId7" Type="http://schemas.openxmlformats.org/officeDocument/2006/relationships/hyperlink" Target="mailto:jcg78@georgetown.edu" TargetMode="External"/><Relationship Id="rId12" Type="http://schemas.openxmlformats.org/officeDocument/2006/relationships/hyperlink" Target="mailto:J.Collins@lse.ac.uk" TargetMode="External"/><Relationship Id="rId17" Type="http://schemas.openxmlformats.org/officeDocument/2006/relationships/printerSettings" Target="../printerSettings/printerSettings1.bin"/><Relationship Id="rId2" Type="http://schemas.openxmlformats.org/officeDocument/2006/relationships/hyperlink" Target="mailto:gustavo.baptista@mj.gov.br" TargetMode="External"/><Relationship Id="rId16" Type="http://schemas.openxmlformats.org/officeDocument/2006/relationships/hyperlink" Target="mailto:narcoagency@yahoo.com" TargetMode="External"/><Relationship Id="rId1" Type="http://schemas.openxmlformats.org/officeDocument/2006/relationships/hyperlink" Target="mailto:paivalg@gmail.com" TargetMode="External"/><Relationship Id="rId6" Type="http://schemas.openxmlformats.org/officeDocument/2006/relationships/hyperlink" Target="mailto:martha.alarcon@cancilleria.gov.co" TargetMode="External"/><Relationship Id="rId11" Type="http://schemas.openxmlformats.org/officeDocument/2006/relationships/hyperlink" Target="mailto:fkriverbank@gmail.com" TargetMode="External"/><Relationship Id="rId5" Type="http://schemas.openxmlformats.org/officeDocument/2006/relationships/hyperlink" Target="mailto:sandro@doitung.org" TargetMode="External"/><Relationship Id="rId15" Type="http://schemas.openxmlformats.org/officeDocument/2006/relationships/hyperlink" Target="mailto:laura.macini@un.org" TargetMode="External"/><Relationship Id="rId10" Type="http://schemas.openxmlformats.org/officeDocument/2006/relationships/hyperlink" Target="mailto:Jan.westerbarkei@giz.de" TargetMode="External"/><Relationship Id="rId4" Type="http://schemas.openxmlformats.org/officeDocument/2006/relationships/hyperlink" Target="mailto:dispanadda@doitung.org" TargetMode="External"/><Relationship Id="rId9" Type="http://schemas.openxmlformats.org/officeDocument/2006/relationships/hyperlink" Target="mailto:julia.jesson@giz.de" TargetMode="External"/><Relationship Id="rId14" Type="http://schemas.openxmlformats.org/officeDocument/2006/relationships/hyperlink" Target="mailto:xagredo@hotmail.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
  <sheetViews>
    <sheetView topLeftCell="A46" workbookViewId="0">
      <selection activeCell="O44" sqref="O44"/>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7"/>
  <sheetViews>
    <sheetView showGridLines="0" topLeftCell="C1" zoomScale="70" zoomScaleNormal="70" workbookViewId="0">
      <selection activeCell="H26" sqref="H26"/>
    </sheetView>
  </sheetViews>
  <sheetFormatPr defaultColWidth="9.140625" defaultRowHeight="18"/>
  <cols>
    <col min="1" max="1" width="22" style="111" customWidth="1"/>
    <col min="2" max="2" width="26.85546875" style="112" customWidth="1"/>
    <col min="3" max="3" width="17.7109375" style="112" customWidth="1"/>
    <col min="4" max="4" width="27.7109375" style="112" customWidth="1"/>
    <col min="5" max="5" width="17" style="112" customWidth="1"/>
    <col min="6" max="6" width="24.5703125" style="112" customWidth="1"/>
    <col min="7" max="7" width="24.85546875" style="112" customWidth="1"/>
    <col min="8" max="8" width="25.42578125" style="112" customWidth="1"/>
    <col min="9" max="9" width="19.5703125" style="112" customWidth="1"/>
    <col min="10" max="10" width="33.7109375" style="112" customWidth="1"/>
    <col min="11" max="11" width="17.85546875" style="112" customWidth="1"/>
    <col min="12" max="12" width="41.42578125" style="112" customWidth="1"/>
    <col min="13" max="13" width="18.5703125" style="89" customWidth="1"/>
    <col min="14" max="14" width="9.140625" style="89" customWidth="1"/>
    <col min="15" max="16384" width="9.140625" style="89"/>
  </cols>
  <sheetData>
    <row r="1" spans="1:13" s="118" customFormat="1" ht="90.75" customHeight="1">
      <c r="A1" s="724" t="s">
        <v>94</v>
      </c>
      <c r="B1" s="724"/>
      <c r="C1" s="724"/>
      <c r="D1" s="724"/>
      <c r="E1" s="724"/>
      <c r="F1" s="724"/>
      <c r="G1" s="724"/>
      <c r="H1" s="724"/>
      <c r="I1" s="724"/>
      <c r="J1" s="724"/>
      <c r="K1" s="724"/>
      <c r="L1" s="724"/>
      <c r="M1" s="724"/>
    </row>
    <row r="2" spans="1:13" ht="34.5" customHeight="1">
      <c r="A2" s="87" t="s">
        <v>51</v>
      </c>
      <c r="B2" s="725">
        <v>43813</v>
      </c>
      <c r="C2" s="725"/>
      <c r="D2" s="725"/>
      <c r="E2" s="725"/>
      <c r="F2" s="88"/>
      <c r="G2" s="726">
        <v>43814</v>
      </c>
      <c r="H2" s="727"/>
      <c r="I2" s="727"/>
      <c r="J2" s="727"/>
      <c r="K2" s="728"/>
      <c r="L2" s="729">
        <v>43815</v>
      </c>
      <c r="M2" s="730"/>
    </row>
    <row r="3" spans="1:13" ht="30.75" customHeight="1">
      <c r="A3" s="94" t="s">
        <v>52</v>
      </c>
      <c r="B3" s="95" t="s">
        <v>146</v>
      </c>
      <c r="C3" s="731" t="s">
        <v>0</v>
      </c>
      <c r="D3" s="96" t="s">
        <v>53</v>
      </c>
      <c r="E3" s="731" t="s">
        <v>0</v>
      </c>
      <c r="F3" s="428" t="s">
        <v>903</v>
      </c>
      <c r="G3" s="428" t="s">
        <v>54</v>
      </c>
      <c r="H3" s="657" t="s">
        <v>146</v>
      </c>
      <c r="I3" s="732" t="s">
        <v>0</v>
      </c>
      <c r="J3" s="658" t="s">
        <v>908</v>
      </c>
      <c r="K3" s="732" t="s">
        <v>0</v>
      </c>
      <c r="L3" s="591" t="s">
        <v>1463</v>
      </c>
      <c r="M3" s="733" t="s">
        <v>0</v>
      </c>
    </row>
    <row r="4" spans="1:13" ht="39" customHeight="1">
      <c r="A4" s="97" t="s">
        <v>11</v>
      </c>
      <c r="B4" s="92" t="s">
        <v>147</v>
      </c>
      <c r="C4" s="731"/>
      <c r="D4" s="656" t="s">
        <v>45</v>
      </c>
      <c r="E4" s="731"/>
      <c r="F4" s="428" t="s">
        <v>45</v>
      </c>
      <c r="G4" s="428" t="s">
        <v>89</v>
      </c>
      <c r="H4" s="90" t="s">
        <v>147</v>
      </c>
      <c r="I4" s="732"/>
      <c r="J4" s="427" t="s">
        <v>907</v>
      </c>
      <c r="K4" s="732"/>
      <c r="L4" s="591" t="s">
        <v>1464</v>
      </c>
      <c r="M4" s="733"/>
    </row>
    <row r="5" spans="1:13" ht="27.75" customHeight="1">
      <c r="A5" s="91" t="s">
        <v>55</v>
      </c>
      <c r="B5" s="92" t="s">
        <v>1318</v>
      </c>
      <c r="C5" s="731"/>
      <c r="D5" s="654" t="s">
        <v>1307</v>
      </c>
      <c r="E5" s="731"/>
      <c r="F5" s="428" t="s">
        <v>1461</v>
      </c>
      <c r="G5" s="430" t="s">
        <v>1242</v>
      </c>
      <c r="H5" s="653" t="s">
        <v>1461</v>
      </c>
      <c r="I5" s="732"/>
      <c r="J5" s="93" t="s">
        <v>1317</v>
      </c>
      <c r="K5" s="732"/>
      <c r="L5" s="655" t="s">
        <v>1242</v>
      </c>
      <c r="M5" s="733"/>
    </row>
    <row r="6" spans="1:13" ht="27.75" customHeight="1">
      <c r="A6" s="98" t="s">
        <v>56</v>
      </c>
      <c r="B6" s="99" t="s">
        <v>165</v>
      </c>
      <c r="C6" s="731"/>
      <c r="D6" s="662" t="s">
        <v>904</v>
      </c>
      <c r="E6" s="731"/>
      <c r="F6" s="429" t="s">
        <v>1315</v>
      </c>
      <c r="G6" s="431" t="s">
        <v>905</v>
      </c>
      <c r="H6" s="659" t="s">
        <v>906</v>
      </c>
      <c r="I6" s="732"/>
      <c r="J6" s="660" t="s">
        <v>88</v>
      </c>
      <c r="K6" s="732"/>
      <c r="L6" s="661" t="s">
        <v>1465</v>
      </c>
      <c r="M6" s="733"/>
    </row>
    <row r="7" spans="1:13" s="102" customFormat="1" ht="116.25" customHeight="1">
      <c r="A7" s="91"/>
      <c r="B7" s="577" t="s">
        <v>1304</v>
      </c>
      <c r="C7" s="578" t="s">
        <v>1305</v>
      </c>
      <c r="D7" s="663" t="s">
        <v>1306</v>
      </c>
      <c r="E7" s="113" t="s">
        <v>1314</v>
      </c>
      <c r="F7" s="587" t="s">
        <v>1333</v>
      </c>
      <c r="G7" s="666" t="s">
        <v>1470</v>
      </c>
      <c r="H7" s="663" t="s">
        <v>164</v>
      </c>
      <c r="I7" s="113" t="s">
        <v>1316</v>
      </c>
      <c r="J7" s="666" t="s">
        <v>1319</v>
      </c>
      <c r="K7" s="113" t="s">
        <v>46</v>
      </c>
      <c r="L7" s="722" t="s">
        <v>1462</v>
      </c>
      <c r="M7" s="723"/>
    </row>
    <row r="8" spans="1:13" s="102" customFormat="1" ht="30.75" customHeight="1">
      <c r="A8" s="103"/>
      <c r="B8" s="579"/>
      <c r="C8" s="100"/>
      <c r="D8" s="582" t="s">
        <v>1310</v>
      </c>
      <c r="E8" s="104"/>
      <c r="F8" s="104"/>
      <c r="G8" s="585" t="s">
        <v>1320</v>
      </c>
      <c r="H8" s="104"/>
      <c r="I8" s="104"/>
      <c r="J8" s="113" t="s">
        <v>1330</v>
      </c>
      <c r="K8" s="104"/>
      <c r="L8" s="113" t="s">
        <v>1469</v>
      </c>
      <c r="M8" s="652" t="s">
        <v>21</v>
      </c>
    </row>
    <row r="9" spans="1:13" s="102" customFormat="1" ht="90">
      <c r="A9" s="105"/>
      <c r="B9" s="106"/>
      <c r="C9" s="107"/>
      <c r="D9" s="114" t="s">
        <v>1308</v>
      </c>
      <c r="E9" s="101"/>
      <c r="F9" s="101"/>
      <c r="G9" s="586" t="s">
        <v>1325</v>
      </c>
      <c r="H9" s="664" t="s">
        <v>1466</v>
      </c>
      <c r="I9" s="101"/>
      <c r="J9" s="113" t="s">
        <v>1331</v>
      </c>
      <c r="K9" s="101"/>
      <c r="L9" s="114" t="s">
        <v>148</v>
      </c>
      <c r="M9" s="720" t="s">
        <v>909</v>
      </c>
    </row>
    <row r="10" spans="1:13" s="102" customFormat="1" ht="52.5">
      <c r="A10" s="103"/>
      <c r="B10" s="100"/>
      <c r="C10" s="100"/>
      <c r="D10" s="114" t="s">
        <v>1311</v>
      </c>
      <c r="E10" s="104"/>
      <c r="F10" s="104"/>
      <c r="G10" s="584" t="s">
        <v>1321</v>
      </c>
      <c r="H10" s="665" t="s">
        <v>1467</v>
      </c>
      <c r="I10" s="104"/>
      <c r="J10" s="114" t="s">
        <v>1332</v>
      </c>
      <c r="K10" s="104"/>
      <c r="L10" s="114" t="s">
        <v>149</v>
      </c>
      <c r="M10" s="721"/>
    </row>
    <row r="11" spans="1:13" s="102" customFormat="1" ht="27.75" customHeight="1">
      <c r="A11" s="105"/>
      <c r="B11" s="107"/>
      <c r="C11" s="107"/>
      <c r="D11" s="114" t="s">
        <v>1309</v>
      </c>
      <c r="E11" s="101"/>
      <c r="F11" s="101"/>
      <c r="G11" s="585" t="s">
        <v>1322</v>
      </c>
      <c r="H11" s="101"/>
      <c r="I11" s="101"/>
      <c r="J11" s="113" t="s">
        <v>1327</v>
      </c>
      <c r="K11" s="101"/>
      <c r="L11" s="116" t="s">
        <v>150</v>
      </c>
      <c r="M11" s="432" t="s">
        <v>21</v>
      </c>
    </row>
    <row r="12" spans="1:13" s="102" customFormat="1">
      <c r="A12" s="103"/>
      <c r="B12" s="100"/>
      <c r="C12" s="100"/>
      <c r="D12" s="114" t="s">
        <v>1312</v>
      </c>
      <c r="E12" s="104"/>
      <c r="F12" s="104"/>
      <c r="G12" s="586" t="s">
        <v>1323</v>
      </c>
      <c r="H12" s="104"/>
      <c r="I12" s="104"/>
      <c r="J12" s="113" t="s">
        <v>1328</v>
      </c>
      <c r="K12" s="104"/>
      <c r="L12" s="114" t="s">
        <v>151</v>
      </c>
    </row>
    <row r="13" spans="1:13" s="102" customFormat="1" ht="25.5" customHeight="1">
      <c r="A13" s="105"/>
      <c r="B13" s="107"/>
      <c r="C13" s="107"/>
      <c r="D13" s="580"/>
      <c r="E13" s="104"/>
      <c r="F13" s="104"/>
      <c r="G13" s="113" t="s">
        <v>1324</v>
      </c>
      <c r="H13" s="101"/>
      <c r="I13" s="101"/>
      <c r="J13" s="113" t="s">
        <v>1329</v>
      </c>
      <c r="K13" s="101"/>
      <c r="L13" s="113" t="s">
        <v>152</v>
      </c>
    </row>
    <row r="14" spans="1:13" s="102" customFormat="1" ht="60.75" customHeight="1">
      <c r="A14" s="103"/>
      <c r="B14" s="100"/>
      <c r="C14" s="100"/>
      <c r="D14" s="113" t="s">
        <v>1313</v>
      </c>
      <c r="E14" s="101"/>
      <c r="F14" s="101"/>
      <c r="G14" s="581" t="s">
        <v>1326</v>
      </c>
      <c r="H14" s="104"/>
      <c r="I14" s="104"/>
      <c r="J14" s="113"/>
      <c r="K14" s="104"/>
      <c r="L14" s="113" t="s">
        <v>153</v>
      </c>
    </row>
    <row r="15" spans="1:13" s="102" customFormat="1" ht="54">
      <c r="A15" s="105"/>
      <c r="B15" s="107"/>
      <c r="C15" s="107"/>
      <c r="D15" s="664" t="s">
        <v>1468</v>
      </c>
      <c r="E15" s="104"/>
      <c r="F15" s="104"/>
      <c r="G15" s="101"/>
      <c r="H15" s="101"/>
      <c r="I15" s="101"/>
      <c r="J15" s="101"/>
      <c r="K15" s="101"/>
      <c r="L15" s="113" t="s">
        <v>154</v>
      </c>
    </row>
    <row r="16" spans="1:13" s="102" customFormat="1" ht="54">
      <c r="A16" s="103"/>
      <c r="B16" s="100"/>
      <c r="C16" s="100"/>
      <c r="D16" s="101"/>
      <c r="E16" s="101"/>
      <c r="F16" s="101"/>
      <c r="G16" s="104"/>
      <c r="H16" s="104"/>
      <c r="I16" s="104"/>
      <c r="J16" s="104"/>
      <c r="K16" s="104"/>
      <c r="L16" s="113" t="s">
        <v>155</v>
      </c>
    </row>
    <row r="17" spans="1:12" s="102" customFormat="1" ht="54">
      <c r="A17" s="105"/>
      <c r="B17" s="107"/>
      <c r="C17" s="107"/>
      <c r="D17" s="104"/>
      <c r="E17" s="104"/>
      <c r="F17" s="104"/>
      <c r="G17" s="101"/>
      <c r="H17" s="101"/>
      <c r="I17" s="101"/>
      <c r="J17" s="101"/>
      <c r="K17" s="101"/>
      <c r="L17" s="113" t="s">
        <v>156</v>
      </c>
    </row>
    <row r="18" spans="1:12" s="102" customFormat="1" ht="162">
      <c r="A18" s="103"/>
      <c r="B18" s="100"/>
      <c r="C18" s="100"/>
      <c r="D18" s="101"/>
      <c r="E18" s="101"/>
      <c r="F18" s="101"/>
      <c r="G18" s="104"/>
      <c r="H18" s="104"/>
      <c r="I18" s="104"/>
      <c r="J18" s="104"/>
      <c r="K18" s="104"/>
      <c r="L18" s="113" t="s">
        <v>157</v>
      </c>
    </row>
    <row r="19" spans="1:12" s="102" customFormat="1" ht="27.75" customHeight="1">
      <c r="A19" s="105"/>
      <c r="B19" s="117" t="s">
        <v>166</v>
      </c>
      <c r="C19" s="107"/>
      <c r="D19" s="104"/>
      <c r="E19" s="104"/>
      <c r="F19" s="104"/>
      <c r="G19" s="101"/>
      <c r="H19" s="101"/>
      <c r="I19" s="101"/>
      <c r="J19" s="101"/>
      <c r="K19" s="101"/>
      <c r="L19" s="113" t="s">
        <v>158</v>
      </c>
    </row>
    <row r="20" spans="1:12" s="102" customFormat="1" ht="27.75" customHeight="1">
      <c r="A20" s="103"/>
      <c r="B20" s="100"/>
      <c r="C20" s="100"/>
      <c r="D20" s="101"/>
      <c r="E20" s="101"/>
      <c r="F20" s="101"/>
      <c r="G20" s="104"/>
      <c r="H20" s="104"/>
      <c r="I20" s="104"/>
      <c r="J20" s="104"/>
      <c r="K20" s="104"/>
      <c r="L20" s="113" t="s">
        <v>159</v>
      </c>
    </row>
    <row r="21" spans="1:12" s="102" customFormat="1" ht="27.75" customHeight="1">
      <c r="A21" s="103"/>
      <c r="B21" s="100"/>
      <c r="C21" s="100"/>
      <c r="D21" s="104"/>
      <c r="E21" s="104"/>
      <c r="F21" s="104"/>
      <c r="G21" s="101"/>
      <c r="H21" s="101"/>
      <c r="I21" s="101"/>
      <c r="J21" s="101"/>
      <c r="K21" s="101"/>
      <c r="L21" s="113" t="s">
        <v>160</v>
      </c>
    </row>
    <row r="22" spans="1:12" s="102" customFormat="1" ht="27.75" customHeight="1">
      <c r="A22" s="103"/>
      <c r="B22" s="100"/>
      <c r="C22" s="100"/>
      <c r="D22" s="108"/>
      <c r="E22" s="101"/>
      <c r="F22" s="101"/>
      <c r="G22" s="104"/>
      <c r="H22" s="104"/>
      <c r="I22" s="104"/>
      <c r="J22" s="104"/>
      <c r="K22" s="104"/>
      <c r="L22" s="115" t="s">
        <v>161</v>
      </c>
    </row>
    <row r="23" spans="1:12" s="102" customFormat="1" ht="27.75" customHeight="1">
      <c r="A23" s="103"/>
      <c r="B23" s="100"/>
      <c r="C23" s="100"/>
      <c r="D23" s="101"/>
      <c r="E23" s="104"/>
      <c r="F23" s="104"/>
      <c r="G23" s="101"/>
      <c r="H23" s="101"/>
      <c r="I23" s="101"/>
      <c r="J23" s="101"/>
      <c r="K23" s="101"/>
      <c r="L23" s="113" t="s">
        <v>162</v>
      </c>
    </row>
    <row r="24" spans="1:12" s="102" customFormat="1" ht="45.75" customHeight="1">
      <c r="A24" s="103"/>
      <c r="B24" s="100"/>
      <c r="C24" s="100"/>
      <c r="D24" s="104"/>
      <c r="E24" s="101"/>
      <c r="F24" s="101"/>
      <c r="G24" s="101"/>
      <c r="H24" s="101"/>
      <c r="I24" s="101"/>
      <c r="J24" s="101"/>
      <c r="K24" s="101"/>
      <c r="L24" s="113" t="s">
        <v>163</v>
      </c>
    </row>
    <row r="25" spans="1:12" s="102" customFormat="1" ht="54.75" customHeight="1">
      <c r="A25" s="103"/>
      <c r="B25" s="100"/>
      <c r="C25" s="100"/>
      <c r="D25" s="101"/>
      <c r="E25" s="101"/>
      <c r="F25" s="101"/>
      <c r="G25" s="101"/>
      <c r="H25" s="101"/>
      <c r="I25" s="101"/>
      <c r="J25" s="101"/>
      <c r="K25" s="101"/>
      <c r="L25" s="668" t="s">
        <v>1420</v>
      </c>
    </row>
    <row r="26" spans="1:12" s="102" customFormat="1" ht="33.75" customHeight="1">
      <c r="A26" s="103"/>
      <c r="B26" s="100"/>
      <c r="C26" s="100"/>
      <c r="D26" s="109"/>
      <c r="E26" s="101"/>
      <c r="F26" s="101"/>
      <c r="G26" s="104"/>
      <c r="H26" s="104"/>
      <c r="I26" s="104"/>
      <c r="J26" s="104"/>
      <c r="K26" s="104"/>
      <c r="L26" s="667" t="s">
        <v>918</v>
      </c>
    </row>
    <row r="27" spans="1:12" s="102" customFormat="1" ht="40.5" customHeight="1">
      <c r="A27" s="103"/>
      <c r="B27" s="100"/>
      <c r="C27" s="100"/>
      <c r="D27" s="110"/>
      <c r="E27" s="104"/>
      <c r="F27" s="104"/>
      <c r="G27" s="101"/>
      <c r="H27" s="101"/>
      <c r="I27" s="101"/>
      <c r="J27" s="101"/>
      <c r="K27" s="101"/>
      <c r="L27" s="651" t="s">
        <v>1421</v>
      </c>
    </row>
  </sheetData>
  <mergeCells count="11">
    <mergeCell ref="M9:M10"/>
    <mergeCell ref="L7:M7"/>
    <mergeCell ref="A1:M1"/>
    <mergeCell ref="B2:E2"/>
    <mergeCell ref="G2:K2"/>
    <mergeCell ref="L2:M2"/>
    <mergeCell ref="C3:C6"/>
    <mergeCell ref="E3:E6"/>
    <mergeCell ref="I3:I6"/>
    <mergeCell ref="K3:K6"/>
    <mergeCell ref="M3:M6"/>
  </mergeCells>
  <pageMargins left="0.16" right="0.16" top="0.17" bottom="0.16" header="0.16" footer="0.16"/>
  <pageSetup paperSize="8"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13" workbookViewId="0">
      <selection activeCell="C23" sqref="C22:C23"/>
    </sheetView>
  </sheetViews>
  <sheetFormatPr defaultColWidth="9" defaultRowHeight="20.25"/>
  <cols>
    <col min="1" max="1" width="5.85546875" style="119" customWidth="1"/>
    <col min="2" max="2" width="13.5703125" style="119" customWidth="1"/>
    <col min="3" max="3" width="14.42578125" style="119" customWidth="1"/>
    <col min="4" max="4" width="7.7109375" style="119" customWidth="1"/>
    <col min="5" max="5" width="10.140625" style="119" customWidth="1"/>
    <col min="6" max="6" width="18.5703125" style="119" customWidth="1"/>
    <col min="7" max="7" width="38.28515625" style="119" customWidth="1"/>
    <col min="8" max="8" width="16" style="124" customWidth="1"/>
    <col min="9" max="9" width="24.5703125" style="119" customWidth="1"/>
    <col min="10" max="256" width="9" style="119"/>
    <col min="257" max="257" width="5.85546875" style="119" customWidth="1"/>
    <col min="258" max="258" width="13.5703125" style="119" customWidth="1"/>
    <col min="259" max="259" width="14.42578125" style="119" customWidth="1"/>
    <col min="260" max="260" width="5.140625" style="119" customWidth="1"/>
    <col min="261" max="261" width="8.7109375" style="119" customWidth="1"/>
    <col min="262" max="262" width="15.42578125" style="119" customWidth="1"/>
    <col min="263" max="263" width="35.5703125" style="119" customWidth="1"/>
    <col min="264" max="264" width="12.42578125" style="119" bestFit="1" customWidth="1"/>
    <col min="265" max="265" width="22.5703125" style="119" customWidth="1"/>
    <col min="266" max="512" width="9" style="119"/>
    <col min="513" max="513" width="5.85546875" style="119" customWidth="1"/>
    <col min="514" max="514" width="13.5703125" style="119" customWidth="1"/>
    <col min="515" max="515" width="14.42578125" style="119" customWidth="1"/>
    <col min="516" max="516" width="5.140625" style="119" customWidth="1"/>
    <col min="517" max="517" width="8.7109375" style="119" customWidth="1"/>
    <col min="518" max="518" width="15.42578125" style="119" customWidth="1"/>
    <col min="519" max="519" width="35.5703125" style="119" customWidth="1"/>
    <col min="520" max="520" width="12.42578125" style="119" bestFit="1" customWidth="1"/>
    <col min="521" max="521" width="22.5703125" style="119" customWidth="1"/>
    <col min="522" max="768" width="9" style="119"/>
    <col min="769" max="769" width="5.85546875" style="119" customWidth="1"/>
    <col min="770" max="770" width="13.5703125" style="119" customWidth="1"/>
    <col min="771" max="771" width="14.42578125" style="119" customWidth="1"/>
    <col min="772" max="772" width="5.140625" style="119" customWidth="1"/>
    <col min="773" max="773" width="8.7109375" style="119" customWidth="1"/>
    <col min="774" max="774" width="15.42578125" style="119" customWidth="1"/>
    <col min="775" max="775" width="35.5703125" style="119" customWidth="1"/>
    <col min="776" max="776" width="12.42578125" style="119" bestFit="1" customWidth="1"/>
    <col min="777" max="777" width="22.5703125" style="119" customWidth="1"/>
    <col min="778" max="1024" width="9" style="119"/>
    <col min="1025" max="1025" width="5.85546875" style="119" customWidth="1"/>
    <col min="1026" max="1026" width="13.5703125" style="119" customWidth="1"/>
    <col min="1027" max="1027" width="14.42578125" style="119" customWidth="1"/>
    <col min="1028" max="1028" width="5.140625" style="119" customWidth="1"/>
    <col min="1029" max="1029" width="8.7109375" style="119" customWidth="1"/>
    <col min="1030" max="1030" width="15.42578125" style="119" customWidth="1"/>
    <col min="1031" max="1031" width="35.5703125" style="119" customWidth="1"/>
    <col min="1032" max="1032" width="12.42578125" style="119" bestFit="1" customWidth="1"/>
    <col min="1033" max="1033" width="22.5703125" style="119" customWidth="1"/>
    <col min="1034" max="1280" width="9" style="119"/>
    <col min="1281" max="1281" width="5.85546875" style="119" customWidth="1"/>
    <col min="1282" max="1282" width="13.5703125" style="119" customWidth="1"/>
    <col min="1283" max="1283" width="14.42578125" style="119" customWidth="1"/>
    <col min="1284" max="1284" width="5.140625" style="119" customWidth="1"/>
    <col min="1285" max="1285" width="8.7109375" style="119" customWidth="1"/>
    <col min="1286" max="1286" width="15.42578125" style="119" customWidth="1"/>
    <col min="1287" max="1287" width="35.5703125" style="119" customWidth="1"/>
    <col min="1288" max="1288" width="12.42578125" style="119" bestFit="1" customWidth="1"/>
    <col min="1289" max="1289" width="22.5703125" style="119" customWidth="1"/>
    <col min="1290" max="1536" width="9" style="119"/>
    <col min="1537" max="1537" width="5.85546875" style="119" customWidth="1"/>
    <col min="1538" max="1538" width="13.5703125" style="119" customWidth="1"/>
    <col min="1539" max="1539" width="14.42578125" style="119" customWidth="1"/>
    <col min="1540" max="1540" width="5.140625" style="119" customWidth="1"/>
    <col min="1541" max="1541" width="8.7109375" style="119" customWidth="1"/>
    <col min="1542" max="1542" width="15.42578125" style="119" customWidth="1"/>
    <col min="1543" max="1543" width="35.5703125" style="119" customWidth="1"/>
    <col min="1544" max="1544" width="12.42578125" style="119" bestFit="1" customWidth="1"/>
    <col min="1545" max="1545" width="22.5703125" style="119" customWidth="1"/>
    <col min="1546" max="1792" width="9" style="119"/>
    <col min="1793" max="1793" width="5.85546875" style="119" customWidth="1"/>
    <col min="1794" max="1794" width="13.5703125" style="119" customWidth="1"/>
    <col min="1795" max="1795" width="14.42578125" style="119" customWidth="1"/>
    <col min="1796" max="1796" width="5.140625" style="119" customWidth="1"/>
    <col min="1797" max="1797" width="8.7109375" style="119" customWidth="1"/>
    <col min="1798" max="1798" width="15.42578125" style="119" customWidth="1"/>
    <col min="1799" max="1799" width="35.5703125" style="119" customWidth="1"/>
    <col min="1800" max="1800" width="12.42578125" style="119" bestFit="1" customWidth="1"/>
    <col min="1801" max="1801" width="22.5703125" style="119" customWidth="1"/>
    <col min="1802" max="2048" width="9" style="119"/>
    <col min="2049" max="2049" width="5.85546875" style="119" customWidth="1"/>
    <col min="2050" max="2050" width="13.5703125" style="119" customWidth="1"/>
    <col min="2051" max="2051" width="14.42578125" style="119" customWidth="1"/>
    <col min="2052" max="2052" width="5.140625" style="119" customWidth="1"/>
    <col min="2053" max="2053" width="8.7109375" style="119" customWidth="1"/>
    <col min="2054" max="2054" width="15.42578125" style="119" customWidth="1"/>
    <col min="2055" max="2055" width="35.5703125" style="119" customWidth="1"/>
    <col min="2056" max="2056" width="12.42578125" style="119" bestFit="1" customWidth="1"/>
    <col min="2057" max="2057" width="22.5703125" style="119" customWidth="1"/>
    <col min="2058" max="2304" width="9" style="119"/>
    <col min="2305" max="2305" width="5.85546875" style="119" customWidth="1"/>
    <col min="2306" max="2306" width="13.5703125" style="119" customWidth="1"/>
    <col min="2307" max="2307" width="14.42578125" style="119" customWidth="1"/>
    <col min="2308" max="2308" width="5.140625" style="119" customWidth="1"/>
    <col min="2309" max="2309" width="8.7109375" style="119" customWidth="1"/>
    <col min="2310" max="2310" width="15.42578125" style="119" customWidth="1"/>
    <col min="2311" max="2311" width="35.5703125" style="119" customWidth="1"/>
    <col min="2312" max="2312" width="12.42578125" style="119" bestFit="1" customWidth="1"/>
    <col min="2313" max="2313" width="22.5703125" style="119" customWidth="1"/>
    <col min="2314" max="2560" width="9" style="119"/>
    <col min="2561" max="2561" width="5.85546875" style="119" customWidth="1"/>
    <col min="2562" max="2562" width="13.5703125" style="119" customWidth="1"/>
    <col min="2563" max="2563" width="14.42578125" style="119" customWidth="1"/>
    <col min="2564" max="2564" width="5.140625" style="119" customWidth="1"/>
    <col min="2565" max="2565" width="8.7109375" style="119" customWidth="1"/>
    <col min="2566" max="2566" width="15.42578125" style="119" customWidth="1"/>
    <col min="2567" max="2567" width="35.5703125" style="119" customWidth="1"/>
    <col min="2568" max="2568" width="12.42578125" style="119" bestFit="1" customWidth="1"/>
    <col min="2569" max="2569" width="22.5703125" style="119" customWidth="1"/>
    <col min="2570" max="2816" width="9" style="119"/>
    <col min="2817" max="2817" width="5.85546875" style="119" customWidth="1"/>
    <col min="2818" max="2818" width="13.5703125" style="119" customWidth="1"/>
    <col min="2819" max="2819" width="14.42578125" style="119" customWidth="1"/>
    <col min="2820" max="2820" width="5.140625" style="119" customWidth="1"/>
    <col min="2821" max="2821" width="8.7109375" style="119" customWidth="1"/>
    <col min="2822" max="2822" width="15.42578125" style="119" customWidth="1"/>
    <col min="2823" max="2823" width="35.5703125" style="119" customWidth="1"/>
    <col min="2824" max="2824" width="12.42578125" style="119" bestFit="1" customWidth="1"/>
    <col min="2825" max="2825" width="22.5703125" style="119" customWidth="1"/>
    <col min="2826" max="3072" width="9" style="119"/>
    <col min="3073" max="3073" width="5.85546875" style="119" customWidth="1"/>
    <col min="3074" max="3074" width="13.5703125" style="119" customWidth="1"/>
    <col min="3075" max="3075" width="14.42578125" style="119" customWidth="1"/>
    <col min="3076" max="3076" width="5.140625" style="119" customWidth="1"/>
    <col min="3077" max="3077" width="8.7109375" style="119" customWidth="1"/>
    <col min="3078" max="3078" width="15.42578125" style="119" customWidth="1"/>
    <col min="3079" max="3079" width="35.5703125" style="119" customWidth="1"/>
    <col min="3080" max="3080" width="12.42578125" style="119" bestFit="1" customWidth="1"/>
    <col min="3081" max="3081" width="22.5703125" style="119" customWidth="1"/>
    <col min="3082" max="3328" width="9" style="119"/>
    <col min="3329" max="3329" width="5.85546875" style="119" customWidth="1"/>
    <col min="3330" max="3330" width="13.5703125" style="119" customWidth="1"/>
    <col min="3331" max="3331" width="14.42578125" style="119" customWidth="1"/>
    <col min="3332" max="3332" width="5.140625" style="119" customWidth="1"/>
    <col min="3333" max="3333" width="8.7109375" style="119" customWidth="1"/>
    <col min="3334" max="3334" width="15.42578125" style="119" customWidth="1"/>
    <col min="3335" max="3335" width="35.5703125" style="119" customWidth="1"/>
    <col min="3336" max="3336" width="12.42578125" style="119" bestFit="1" customWidth="1"/>
    <col min="3337" max="3337" width="22.5703125" style="119" customWidth="1"/>
    <col min="3338" max="3584" width="9" style="119"/>
    <col min="3585" max="3585" width="5.85546875" style="119" customWidth="1"/>
    <col min="3586" max="3586" width="13.5703125" style="119" customWidth="1"/>
    <col min="3587" max="3587" width="14.42578125" style="119" customWidth="1"/>
    <col min="3588" max="3588" width="5.140625" style="119" customWidth="1"/>
    <col min="3589" max="3589" width="8.7109375" style="119" customWidth="1"/>
    <col min="3590" max="3590" width="15.42578125" style="119" customWidth="1"/>
    <col min="3591" max="3591" width="35.5703125" style="119" customWidth="1"/>
    <col min="3592" max="3592" width="12.42578125" style="119" bestFit="1" customWidth="1"/>
    <col min="3593" max="3593" width="22.5703125" style="119" customWidth="1"/>
    <col min="3594" max="3840" width="9" style="119"/>
    <col min="3841" max="3841" width="5.85546875" style="119" customWidth="1"/>
    <col min="3842" max="3842" width="13.5703125" style="119" customWidth="1"/>
    <col min="3843" max="3843" width="14.42578125" style="119" customWidth="1"/>
    <col min="3844" max="3844" width="5.140625" style="119" customWidth="1"/>
    <col min="3845" max="3845" width="8.7109375" style="119" customWidth="1"/>
    <col min="3846" max="3846" width="15.42578125" style="119" customWidth="1"/>
    <col min="3847" max="3847" width="35.5703125" style="119" customWidth="1"/>
    <col min="3848" max="3848" width="12.42578125" style="119" bestFit="1" customWidth="1"/>
    <col min="3849" max="3849" width="22.5703125" style="119" customWidth="1"/>
    <col min="3850" max="4096" width="9" style="119"/>
    <col min="4097" max="4097" width="5.85546875" style="119" customWidth="1"/>
    <col min="4098" max="4098" width="13.5703125" style="119" customWidth="1"/>
    <col min="4099" max="4099" width="14.42578125" style="119" customWidth="1"/>
    <col min="4100" max="4100" width="5.140625" style="119" customWidth="1"/>
    <col min="4101" max="4101" width="8.7109375" style="119" customWidth="1"/>
    <col min="4102" max="4102" width="15.42578125" style="119" customWidth="1"/>
    <col min="4103" max="4103" width="35.5703125" style="119" customWidth="1"/>
    <col min="4104" max="4104" width="12.42578125" style="119" bestFit="1" customWidth="1"/>
    <col min="4105" max="4105" width="22.5703125" style="119" customWidth="1"/>
    <col min="4106" max="4352" width="9" style="119"/>
    <col min="4353" max="4353" width="5.85546875" style="119" customWidth="1"/>
    <col min="4354" max="4354" width="13.5703125" style="119" customWidth="1"/>
    <col min="4355" max="4355" width="14.42578125" style="119" customWidth="1"/>
    <col min="4356" max="4356" width="5.140625" style="119" customWidth="1"/>
    <col min="4357" max="4357" width="8.7109375" style="119" customWidth="1"/>
    <col min="4358" max="4358" width="15.42578125" style="119" customWidth="1"/>
    <col min="4359" max="4359" width="35.5703125" style="119" customWidth="1"/>
    <col min="4360" max="4360" width="12.42578125" style="119" bestFit="1" customWidth="1"/>
    <col min="4361" max="4361" width="22.5703125" style="119" customWidth="1"/>
    <col min="4362" max="4608" width="9" style="119"/>
    <col min="4609" max="4609" width="5.85546875" style="119" customWidth="1"/>
    <col min="4610" max="4610" width="13.5703125" style="119" customWidth="1"/>
    <col min="4611" max="4611" width="14.42578125" style="119" customWidth="1"/>
    <col min="4612" max="4612" width="5.140625" style="119" customWidth="1"/>
    <col min="4613" max="4613" width="8.7109375" style="119" customWidth="1"/>
    <col min="4614" max="4614" width="15.42578125" style="119" customWidth="1"/>
    <col min="4615" max="4615" width="35.5703125" style="119" customWidth="1"/>
    <col min="4616" max="4616" width="12.42578125" style="119" bestFit="1" customWidth="1"/>
    <col min="4617" max="4617" width="22.5703125" style="119" customWidth="1"/>
    <col min="4618" max="4864" width="9" style="119"/>
    <col min="4865" max="4865" width="5.85546875" style="119" customWidth="1"/>
    <col min="4866" max="4866" width="13.5703125" style="119" customWidth="1"/>
    <col min="4867" max="4867" width="14.42578125" style="119" customWidth="1"/>
    <col min="4868" max="4868" width="5.140625" style="119" customWidth="1"/>
    <col min="4869" max="4869" width="8.7109375" style="119" customWidth="1"/>
    <col min="4870" max="4870" width="15.42578125" style="119" customWidth="1"/>
    <col min="4871" max="4871" width="35.5703125" style="119" customWidth="1"/>
    <col min="4872" max="4872" width="12.42578125" style="119" bestFit="1" customWidth="1"/>
    <col min="4873" max="4873" width="22.5703125" style="119" customWidth="1"/>
    <col min="4874" max="5120" width="9" style="119"/>
    <col min="5121" max="5121" width="5.85546875" style="119" customWidth="1"/>
    <col min="5122" max="5122" width="13.5703125" style="119" customWidth="1"/>
    <col min="5123" max="5123" width="14.42578125" style="119" customWidth="1"/>
    <col min="5124" max="5124" width="5.140625" style="119" customWidth="1"/>
    <col min="5125" max="5125" width="8.7109375" style="119" customWidth="1"/>
    <col min="5126" max="5126" width="15.42578125" style="119" customWidth="1"/>
    <col min="5127" max="5127" width="35.5703125" style="119" customWidth="1"/>
    <col min="5128" max="5128" width="12.42578125" style="119" bestFit="1" customWidth="1"/>
    <col min="5129" max="5129" width="22.5703125" style="119" customWidth="1"/>
    <col min="5130" max="5376" width="9" style="119"/>
    <col min="5377" max="5377" width="5.85546875" style="119" customWidth="1"/>
    <col min="5378" max="5378" width="13.5703125" style="119" customWidth="1"/>
    <col min="5379" max="5379" width="14.42578125" style="119" customWidth="1"/>
    <col min="5380" max="5380" width="5.140625" style="119" customWidth="1"/>
    <col min="5381" max="5381" width="8.7109375" style="119" customWidth="1"/>
    <col min="5382" max="5382" width="15.42578125" style="119" customWidth="1"/>
    <col min="5383" max="5383" width="35.5703125" style="119" customWidth="1"/>
    <col min="5384" max="5384" width="12.42578125" style="119" bestFit="1" customWidth="1"/>
    <col min="5385" max="5385" width="22.5703125" style="119" customWidth="1"/>
    <col min="5386" max="5632" width="9" style="119"/>
    <col min="5633" max="5633" width="5.85546875" style="119" customWidth="1"/>
    <col min="5634" max="5634" width="13.5703125" style="119" customWidth="1"/>
    <col min="5635" max="5635" width="14.42578125" style="119" customWidth="1"/>
    <col min="5636" max="5636" width="5.140625" style="119" customWidth="1"/>
    <col min="5637" max="5637" width="8.7109375" style="119" customWidth="1"/>
    <col min="5638" max="5638" width="15.42578125" style="119" customWidth="1"/>
    <col min="5639" max="5639" width="35.5703125" style="119" customWidth="1"/>
    <col min="5640" max="5640" width="12.42578125" style="119" bestFit="1" customWidth="1"/>
    <col min="5641" max="5641" width="22.5703125" style="119" customWidth="1"/>
    <col min="5642" max="5888" width="9" style="119"/>
    <col min="5889" max="5889" width="5.85546875" style="119" customWidth="1"/>
    <col min="5890" max="5890" width="13.5703125" style="119" customWidth="1"/>
    <col min="5891" max="5891" width="14.42578125" style="119" customWidth="1"/>
    <col min="5892" max="5892" width="5.140625" style="119" customWidth="1"/>
    <col min="5893" max="5893" width="8.7109375" style="119" customWidth="1"/>
    <col min="5894" max="5894" width="15.42578125" style="119" customWidth="1"/>
    <col min="5895" max="5895" width="35.5703125" style="119" customWidth="1"/>
    <col min="5896" max="5896" width="12.42578125" style="119" bestFit="1" customWidth="1"/>
    <col min="5897" max="5897" width="22.5703125" style="119" customWidth="1"/>
    <col min="5898" max="6144" width="9" style="119"/>
    <col min="6145" max="6145" width="5.85546875" style="119" customWidth="1"/>
    <col min="6146" max="6146" width="13.5703125" style="119" customWidth="1"/>
    <col min="6147" max="6147" width="14.42578125" style="119" customWidth="1"/>
    <col min="6148" max="6148" width="5.140625" style="119" customWidth="1"/>
    <col min="6149" max="6149" width="8.7109375" style="119" customWidth="1"/>
    <col min="6150" max="6150" width="15.42578125" style="119" customWidth="1"/>
    <col min="6151" max="6151" width="35.5703125" style="119" customWidth="1"/>
    <col min="6152" max="6152" width="12.42578125" style="119" bestFit="1" customWidth="1"/>
    <col min="6153" max="6153" width="22.5703125" style="119" customWidth="1"/>
    <col min="6154" max="6400" width="9" style="119"/>
    <col min="6401" max="6401" width="5.85546875" style="119" customWidth="1"/>
    <col min="6402" max="6402" width="13.5703125" style="119" customWidth="1"/>
    <col min="6403" max="6403" width="14.42578125" style="119" customWidth="1"/>
    <col min="6404" max="6404" width="5.140625" style="119" customWidth="1"/>
    <col min="6405" max="6405" width="8.7109375" style="119" customWidth="1"/>
    <col min="6406" max="6406" width="15.42578125" style="119" customWidth="1"/>
    <col min="6407" max="6407" width="35.5703125" style="119" customWidth="1"/>
    <col min="6408" max="6408" width="12.42578125" style="119" bestFit="1" customWidth="1"/>
    <col min="6409" max="6409" width="22.5703125" style="119" customWidth="1"/>
    <col min="6410" max="6656" width="9" style="119"/>
    <col min="6657" max="6657" width="5.85546875" style="119" customWidth="1"/>
    <col min="6658" max="6658" width="13.5703125" style="119" customWidth="1"/>
    <col min="6659" max="6659" width="14.42578125" style="119" customWidth="1"/>
    <col min="6660" max="6660" width="5.140625" style="119" customWidth="1"/>
    <col min="6661" max="6661" width="8.7109375" style="119" customWidth="1"/>
    <col min="6662" max="6662" width="15.42578125" style="119" customWidth="1"/>
    <col min="6663" max="6663" width="35.5703125" style="119" customWidth="1"/>
    <col min="6664" max="6664" width="12.42578125" style="119" bestFit="1" customWidth="1"/>
    <col min="6665" max="6665" width="22.5703125" style="119" customWidth="1"/>
    <col min="6666" max="6912" width="9" style="119"/>
    <col min="6913" max="6913" width="5.85546875" style="119" customWidth="1"/>
    <col min="6914" max="6914" width="13.5703125" style="119" customWidth="1"/>
    <col min="6915" max="6915" width="14.42578125" style="119" customWidth="1"/>
    <col min="6916" max="6916" width="5.140625" style="119" customWidth="1"/>
    <col min="6917" max="6917" width="8.7109375" style="119" customWidth="1"/>
    <col min="6918" max="6918" width="15.42578125" style="119" customWidth="1"/>
    <col min="6919" max="6919" width="35.5703125" style="119" customWidth="1"/>
    <col min="6920" max="6920" width="12.42578125" style="119" bestFit="1" customWidth="1"/>
    <col min="6921" max="6921" width="22.5703125" style="119" customWidth="1"/>
    <col min="6922" max="7168" width="9" style="119"/>
    <col min="7169" max="7169" width="5.85546875" style="119" customWidth="1"/>
    <col min="7170" max="7170" width="13.5703125" style="119" customWidth="1"/>
    <col min="7171" max="7171" width="14.42578125" style="119" customWidth="1"/>
    <col min="7172" max="7172" width="5.140625" style="119" customWidth="1"/>
    <col min="7173" max="7173" width="8.7109375" style="119" customWidth="1"/>
    <col min="7174" max="7174" width="15.42578125" style="119" customWidth="1"/>
    <col min="7175" max="7175" width="35.5703125" style="119" customWidth="1"/>
    <col min="7176" max="7176" width="12.42578125" style="119" bestFit="1" customWidth="1"/>
    <col min="7177" max="7177" width="22.5703125" style="119" customWidth="1"/>
    <col min="7178" max="7424" width="9" style="119"/>
    <col min="7425" max="7425" width="5.85546875" style="119" customWidth="1"/>
    <col min="7426" max="7426" width="13.5703125" style="119" customWidth="1"/>
    <col min="7427" max="7427" width="14.42578125" style="119" customWidth="1"/>
    <col min="7428" max="7428" width="5.140625" style="119" customWidth="1"/>
    <col min="7429" max="7429" width="8.7109375" style="119" customWidth="1"/>
    <col min="7430" max="7430" width="15.42578125" style="119" customWidth="1"/>
    <col min="7431" max="7431" width="35.5703125" style="119" customWidth="1"/>
    <col min="7432" max="7432" width="12.42578125" style="119" bestFit="1" customWidth="1"/>
    <col min="7433" max="7433" width="22.5703125" style="119" customWidth="1"/>
    <col min="7434" max="7680" width="9" style="119"/>
    <col min="7681" max="7681" width="5.85546875" style="119" customWidth="1"/>
    <col min="7682" max="7682" width="13.5703125" style="119" customWidth="1"/>
    <col min="7683" max="7683" width="14.42578125" style="119" customWidth="1"/>
    <col min="7684" max="7684" width="5.140625" style="119" customWidth="1"/>
    <col min="7685" max="7685" width="8.7109375" style="119" customWidth="1"/>
    <col min="7686" max="7686" width="15.42578125" style="119" customWidth="1"/>
    <col min="7687" max="7687" width="35.5703125" style="119" customWidth="1"/>
    <col min="7688" max="7688" width="12.42578125" style="119" bestFit="1" customWidth="1"/>
    <col min="7689" max="7689" width="22.5703125" style="119" customWidth="1"/>
    <col min="7690" max="7936" width="9" style="119"/>
    <col min="7937" max="7937" width="5.85546875" style="119" customWidth="1"/>
    <col min="7938" max="7938" width="13.5703125" style="119" customWidth="1"/>
    <col min="7939" max="7939" width="14.42578125" style="119" customWidth="1"/>
    <col min="7940" max="7940" width="5.140625" style="119" customWidth="1"/>
    <col min="7941" max="7941" width="8.7109375" style="119" customWidth="1"/>
    <col min="7942" max="7942" width="15.42578125" style="119" customWidth="1"/>
    <col min="7943" max="7943" width="35.5703125" style="119" customWidth="1"/>
    <col min="7944" max="7944" width="12.42578125" style="119" bestFit="1" customWidth="1"/>
    <col min="7945" max="7945" width="22.5703125" style="119" customWidth="1"/>
    <col min="7946" max="8192" width="9" style="119"/>
    <col min="8193" max="8193" width="5.85546875" style="119" customWidth="1"/>
    <col min="8194" max="8194" width="13.5703125" style="119" customWidth="1"/>
    <col min="8195" max="8195" width="14.42578125" style="119" customWidth="1"/>
    <col min="8196" max="8196" width="5.140625" style="119" customWidth="1"/>
    <col min="8197" max="8197" width="8.7109375" style="119" customWidth="1"/>
    <col min="8198" max="8198" width="15.42578125" style="119" customWidth="1"/>
    <col min="8199" max="8199" width="35.5703125" style="119" customWidth="1"/>
    <col min="8200" max="8200" width="12.42578125" style="119" bestFit="1" customWidth="1"/>
    <col min="8201" max="8201" width="22.5703125" style="119" customWidth="1"/>
    <col min="8202" max="8448" width="9" style="119"/>
    <col min="8449" max="8449" width="5.85546875" style="119" customWidth="1"/>
    <col min="8450" max="8450" width="13.5703125" style="119" customWidth="1"/>
    <col min="8451" max="8451" width="14.42578125" style="119" customWidth="1"/>
    <col min="8452" max="8452" width="5.140625" style="119" customWidth="1"/>
    <col min="8453" max="8453" width="8.7109375" style="119" customWidth="1"/>
    <col min="8454" max="8454" width="15.42578125" style="119" customWidth="1"/>
    <col min="8455" max="8455" width="35.5703125" style="119" customWidth="1"/>
    <col min="8456" max="8456" width="12.42578125" style="119" bestFit="1" customWidth="1"/>
    <col min="8457" max="8457" width="22.5703125" style="119" customWidth="1"/>
    <col min="8458" max="8704" width="9" style="119"/>
    <col min="8705" max="8705" width="5.85546875" style="119" customWidth="1"/>
    <col min="8706" max="8706" width="13.5703125" style="119" customWidth="1"/>
    <col min="8707" max="8707" width="14.42578125" style="119" customWidth="1"/>
    <col min="8708" max="8708" width="5.140625" style="119" customWidth="1"/>
    <col min="8709" max="8709" width="8.7109375" style="119" customWidth="1"/>
    <col min="8710" max="8710" width="15.42578125" style="119" customWidth="1"/>
    <col min="8711" max="8711" width="35.5703125" style="119" customWidth="1"/>
    <col min="8712" max="8712" width="12.42578125" style="119" bestFit="1" customWidth="1"/>
    <col min="8713" max="8713" width="22.5703125" style="119" customWidth="1"/>
    <col min="8714" max="8960" width="9" style="119"/>
    <col min="8961" max="8961" width="5.85546875" style="119" customWidth="1"/>
    <col min="8962" max="8962" width="13.5703125" style="119" customWidth="1"/>
    <col min="8963" max="8963" width="14.42578125" style="119" customWidth="1"/>
    <col min="8964" max="8964" width="5.140625" style="119" customWidth="1"/>
    <col min="8965" max="8965" width="8.7109375" style="119" customWidth="1"/>
    <col min="8966" max="8966" width="15.42578125" style="119" customWidth="1"/>
    <col min="8967" max="8967" width="35.5703125" style="119" customWidth="1"/>
    <col min="8968" max="8968" width="12.42578125" style="119" bestFit="1" customWidth="1"/>
    <col min="8969" max="8969" width="22.5703125" style="119" customWidth="1"/>
    <col min="8970" max="9216" width="9" style="119"/>
    <col min="9217" max="9217" width="5.85546875" style="119" customWidth="1"/>
    <col min="9218" max="9218" width="13.5703125" style="119" customWidth="1"/>
    <col min="9219" max="9219" width="14.42578125" style="119" customWidth="1"/>
    <col min="9220" max="9220" width="5.140625" style="119" customWidth="1"/>
    <col min="9221" max="9221" width="8.7109375" style="119" customWidth="1"/>
    <col min="9222" max="9222" width="15.42578125" style="119" customWidth="1"/>
    <col min="9223" max="9223" width="35.5703125" style="119" customWidth="1"/>
    <col min="9224" max="9224" width="12.42578125" style="119" bestFit="1" customWidth="1"/>
    <col min="9225" max="9225" width="22.5703125" style="119" customWidth="1"/>
    <col min="9226" max="9472" width="9" style="119"/>
    <col min="9473" max="9473" width="5.85546875" style="119" customWidth="1"/>
    <col min="9474" max="9474" width="13.5703125" style="119" customWidth="1"/>
    <col min="9475" max="9475" width="14.42578125" style="119" customWidth="1"/>
    <col min="9476" max="9476" width="5.140625" style="119" customWidth="1"/>
    <col min="9477" max="9477" width="8.7109375" style="119" customWidth="1"/>
    <col min="9478" max="9478" width="15.42578125" style="119" customWidth="1"/>
    <col min="9479" max="9479" width="35.5703125" style="119" customWidth="1"/>
    <col min="9480" max="9480" width="12.42578125" style="119" bestFit="1" customWidth="1"/>
    <col min="9481" max="9481" width="22.5703125" style="119" customWidth="1"/>
    <col min="9482" max="9728" width="9" style="119"/>
    <col min="9729" max="9729" width="5.85546875" style="119" customWidth="1"/>
    <col min="9730" max="9730" width="13.5703125" style="119" customWidth="1"/>
    <col min="9731" max="9731" width="14.42578125" style="119" customWidth="1"/>
    <col min="9732" max="9732" width="5.140625" style="119" customWidth="1"/>
    <col min="9733" max="9733" width="8.7109375" style="119" customWidth="1"/>
    <col min="9734" max="9734" width="15.42578125" style="119" customWidth="1"/>
    <col min="9735" max="9735" width="35.5703125" style="119" customWidth="1"/>
    <col min="9736" max="9736" width="12.42578125" style="119" bestFit="1" customWidth="1"/>
    <col min="9737" max="9737" width="22.5703125" style="119" customWidth="1"/>
    <col min="9738" max="9984" width="9" style="119"/>
    <col min="9985" max="9985" width="5.85546875" style="119" customWidth="1"/>
    <col min="9986" max="9986" width="13.5703125" style="119" customWidth="1"/>
    <col min="9987" max="9987" width="14.42578125" style="119" customWidth="1"/>
    <col min="9988" max="9988" width="5.140625" style="119" customWidth="1"/>
    <col min="9989" max="9989" width="8.7109375" style="119" customWidth="1"/>
    <col min="9990" max="9990" width="15.42578125" style="119" customWidth="1"/>
    <col min="9991" max="9991" width="35.5703125" style="119" customWidth="1"/>
    <col min="9992" max="9992" width="12.42578125" style="119" bestFit="1" customWidth="1"/>
    <col min="9993" max="9993" width="22.5703125" style="119" customWidth="1"/>
    <col min="9994" max="10240" width="9" style="119"/>
    <col min="10241" max="10241" width="5.85546875" style="119" customWidth="1"/>
    <col min="10242" max="10242" width="13.5703125" style="119" customWidth="1"/>
    <col min="10243" max="10243" width="14.42578125" style="119" customWidth="1"/>
    <col min="10244" max="10244" width="5.140625" style="119" customWidth="1"/>
    <col min="10245" max="10245" width="8.7109375" style="119" customWidth="1"/>
    <col min="10246" max="10246" width="15.42578125" style="119" customWidth="1"/>
    <col min="10247" max="10247" width="35.5703125" style="119" customWidth="1"/>
    <col min="10248" max="10248" width="12.42578125" style="119" bestFit="1" customWidth="1"/>
    <col min="10249" max="10249" width="22.5703125" style="119" customWidth="1"/>
    <col min="10250" max="10496" width="9" style="119"/>
    <col min="10497" max="10497" width="5.85546875" style="119" customWidth="1"/>
    <col min="10498" max="10498" width="13.5703125" style="119" customWidth="1"/>
    <col min="10499" max="10499" width="14.42578125" style="119" customWidth="1"/>
    <col min="10500" max="10500" width="5.140625" style="119" customWidth="1"/>
    <col min="10501" max="10501" width="8.7109375" style="119" customWidth="1"/>
    <col min="10502" max="10502" width="15.42578125" style="119" customWidth="1"/>
    <col min="10503" max="10503" width="35.5703125" style="119" customWidth="1"/>
    <col min="10504" max="10504" width="12.42578125" style="119" bestFit="1" customWidth="1"/>
    <col min="10505" max="10505" width="22.5703125" style="119" customWidth="1"/>
    <col min="10506" max="10752" width="9" style="119"/>
    <col min="10753" max="10753" width="5.85546875" style="119" customWidth="1"/>
    <col min="10754" max="10754" width="13.5703125" style="119" customWidth="1"/>
    <col min="10755" max="10755" width="14.42578125" style="119" customWidth="1"/>
    <col min="10756" max="10756" width="5.140625" style="119" customWidth="1"/>
    <col min="10757" max="10757" width="8.7109375" style="119" customWidth="1"/>
    <col min="10758" max="10758" width="15.42578125" style="119" customWidth="1"/>
    <col min="10759" max="10759" width="35.5703125" style="119" customWidth="1"/>
    <col min="10760" max="10760" width="12.42578125" style="119" bestFit="1" customWidth="1"/>
    <col min="10761" max="10761" width="22.5703125" style="119" customWidth="1"/>
    <col min="10762" max="11008" width="9" style="119"/>
    <col min="11009" max="11009" width="5.85546875" style="119" customWidth="1"/>
    <col min="11010" max="11010" width="13.5703125" style="119" customWidth="1"/>
    <col min="11011" max="11011" width="14.42578125" style="119" customWidth="1"/>
    <col min="11012" max="11012" width="5.140625" style="119" customWidth="1"/>
    <col min="11013" max="11013" width="8.7109375" style="119" customWidth="1"/>
    <col min="11014" max="11014" width="15.42578125" style="119" customWidth="1"/>
    <col min="11015" max="11015" width="35.5703125" style="119" customWidth="1"/>
    <col min="11016" max="11016" width="12.42578125" style="119" bestFit="1" customWidth="1"/>
    <col min="11017" max="11017" width="22.5703125" style="119" customWidth="1"/>
    <col min="11018" max="11264" width="9" style="119"/>
    <col min="11265" max="11265" width="5.85546875" style="119" customWidth="1"/>
    <col min="11266" max="11266" width="13.5703125" style="119" customWidth="1"/>
    <col min="11267" max="11267" width="14.42578125" style="119" customWidth="1"/>
    <col min="11268" max="11268" width="5.140625" style="119" customWidth="1"/>
    <col min="11269" max="11269" width="8.7109375" style="119" customWidth="1"/>
    <col min="11270" max="11270" width="15.42578125" style="119" customWidth="1"/>
    <col min="11271" max="11271" width="35.5703125" style="119" customWidth="1"/>
    <col min="11272" max="11272" width="12.42578125" style="119" bestFit="1" customWidth="1"/>
    <col min="11273" max="11273" width="22.5703125" style="119" customWidth="1"/>
    <col min="11274" max="11520" width="9" style="119"/>
    <col min="11521" max="11521" width="5.85546875" style="119" customWidth="1"/>
    <col min="11522" max="11522" width="13.5703125" style="119" customWidth="1"/>
    <col min="11523" max="11523" width="14.42578125" style="119" customWidth="1"/>
    <col min="11524" max="11524" width="5.140625" style="119" customWidth="1"/>
    <col min="11525" max="11525" width="8.7109375" style="119" customWidth="1"/>
    <col min="11526" max="11526" width="15.42578125" style="119" customWidth="1"/>
    <col min="11527" max="11527" width="35.5703125" style="119" customWidth="1"/>
    <col min="11528" max="11528" width="12.42578125" style="119" bestFit="1" customWidth="1"/>
    <col min="11529" max="11529" width="22.5703125" style="119" customWidth="1"/>
    <col min="11530" max="11776" width="9" style="119"/>
    <col min="11777" max="11777" width="5.85546875" style="119" customWidth="1"/>
    <col min="11778" max="11778" width="13.5703125" style="119" customWidth="1"/>
    <col min="11779" max="11779" width="14.42578125" style="119" customWidth="1"/>
    <col min="11780" max="11780" width="5.140625" style="119" customWidth="1"/>
    <col min="11781" max="11781" width="8.7109375" style="119" customWidth="1"/>
    <col min="11782" max="11782" width="15.42578125" style="119" customWidth="1"/>
    <col min="11783" max="11783" width="35.5703125" style="119" customWidth="1"/>
    <col min="11784" max="11784" width="12.42578125" style="119" bestFit="1" customWidth="1"/>
    <col min="11785" max="11785" width="22.5703125" style="119" customWidth="1"/>
    <col min="11786" max="12032" width="9" style="119"/>
    <col min="12033" max="12033" width="5.85546875" style="119" customWidth="1"/>
    <col min="12034" max="12034" width="13.5703125" style="119" customWidth="1"/>
    <col min="12035" max="12035" width="14.42578125" style="119" customWidth="1"/>
    <col min="12036" max="12036" width="5.140625" style="119" customWidth="1"/>
    <col min="12037" max="12037" width="8.7109375" style="119" customWidth="1"/>
    <col min="12038" max="12038" width="15.42578125" style="119" customWidth="1"/>
    <col min="12039" max="12039" width="35.5703125" style="119" customWidth="1"/>
    <col min="12040" max="12040" width="12.42578125" style="119" bestFit="1" customWidth="1"/>
    <col min="12041" max="12041" width="22.5703125" style="119" customWidth="1"/>
    <col min="12042" max="12288" width="9" style="119"/>
    <col min="12289" max="12289" width="5.85546875" style="119" customWidth="1"/>
    <col min="12290" max="12290" width="13.5703125" style="119" customWidth="1"/>
    <col min="12291" max="12291" width="14.42578125" style="119" customWidth="1"/>
    <col min="12292" max="12292" width="5.140625" style="119" customWidth="1"/>
    <col min="12293" max="12293" width="8.7109375" style="119" customWidth="1"/>
    <col min="12294" max="12294" width="15.42578125" style="119" customWidth="1"/>
    <col min="12295" max="12295" width="35.5703125" style="119" customWidth="1"/>
    <col min="12296" max="12296" width="12.42578125" style="119" bestFit="1" customWidth="1"/>
    <col min="12297" max="12297" width="22.5703125" style="119" customWidth="1"/>
    <col min="12298" max="12544" width="9" style="119"/>
    <col min="12545" max="12545" width="5.85546875" style="119" customWidth="1"/>
    <col min="12546" max="12546" width="13.5703125" style="119" customWidth="1"/>
    <col min="12547" max="12547" width="14.42578125" style="119" customWidth="1"/>
    <col min="12548" max="12548" width="5.140625" style="119" customWidth="1"/>
    <col min="12549" max="12549" width="8.7109375" style="119" customWidth="1"/>
    <col min="12550" max="12550" width="15.42578125" style="119" customWidth="1"/>
    <col min="12551" max="12551" width="35.5703125" style="119" customWidth="1"/>
    <col min="12552" max="12552" width="12.42578125" style="119" bestFit="1" customWidth="1"/>
    <col min="12553" max="12553" width="22.5703125" style="119" customWidth="1"/>
    <col min="12554" max="12800" width="9" style="119"/>
    <col min="12801" max="12801" width="5.85546875" style="119" customWidth="1"/>
    <col min="12802" max="12802" width="13.5703125" style="119" customWidth="1"/>
    <col min="12803" max="12803" width="14.42578125" style="119" customWidth="1"/>
    <col min="12804" max="12804" width="5.140625" style="119" customWidth="1"/>
    <col min="12805" max="12805" width="8.7109375" style="119" customWidth="1"/>
    <col min="12806" max="12806" width="15.42578125" style="119" customWidth="1"/>
    <col min="12807" max="12807" width="35.5703125" style="119" customWidth="1"/>
    <col min="12808" max="12808" width="12.42578125" style="119" bestFit="1" customWidth="1"/>
    <col min="12809" max="12809" width="22.5703125" style="119" customWidth="1"/>
    <col min="12810" max="13056" width="9" style="119"/>
    <col min="13057" max="13057" width="5.85546875" style="119" customWidth="1"/>
    <col min="13058" max="13058" width="13.5703125" style="119" customWidth="1"/>
    <col min="13059" max="13059" width="14.42578125" style="119" customWidth="1"/>
    <col min="13060" max="13060" width="5.140625" style="119" customWidth="1"/>
    <col min="13061" max="13061" width="8.7109375" style="119" customWidth="1"/>
    <col min="13062" max="13062" width="15.42578125" style="119" customWidth="1"/>
    <col min="13063" max="13063" width="35.5703125" style="119" customWidth="1"/>
    <col min="13064" max="13064" width="12.42578125" style="119" bestFit="1" customWidth="1"/>
    <col min="13065" max="13065" width="22.5703125" style="119" customWidth="1"/>
    <col min="13066" max="13312" width="9" style="119"/>
    <col min="13313" max="13313" width="5.85546875" style="119" customWidth="1"/>
    <col min="13314" max="13314" width="13.5703125" style="119" customWidth="1"/>
    <col min="13315" max="13315" width="14.42578125" style="119" customWidth="1"/>
    <col min="13316" max="13316" width="5.140625" style="119" customWidth="1"/>
    <col min="13317" max="13317" width="8.7109375" style="119" customWidth="1"/>
    <col min="13318" max="13318" width="15.42578125" style="119" customWidth="1"/>
    <col min="13319" max="13319" width="35.5703125" style="119" customWidth="1"/>
    <col min="13320" max="13320" width="12.42578125" style="119" bestFit="1" customWidth="1"/>
    <col min="13321" max="13321" width="22.5703125" style="119" customWidth="1"/>
    <col min="13322" max="13568" width="9" style="119"/>
    <col min="13569" max="13569" width="5.85546875" style="119" customWidth="1"/>
    <col min="13570" max="13570" width="13.5703125" style="119" customWidth="1"/>
    <col min="13571" max="13571" width="14.42578125" style="119" customWidth="1"/>
    <col min="13572" max="13572" width="5.140625" style="119" customWidth="1"/>
    <col min="13573" max="13573" width="8.7109375" style="119" customWidth="1"/>
    <col min="13574" max="13574" width="15.42578125" style="119" customWidth="1"/>
    <col min="13575" max="13575" width="35.5703125" style="119" customWidth="1"/>
    <col min="13576" max="13576" width="12.42578125" style="119" bestFit="1" customWidth="1"/>
    <col min="13577" max="13577" width="22.5703125" style="119" customWidth="1"/>
    <col min="13578" max="13824" width="9" style="119"/>
    <col min="13825" max="13825" width="5.85546875" style="119" customWidth="1"/>
    <col min="13826" max="13826" width="13.5703125" style="119" customWidth="1"/>
    <col min="13827" max="13827" width="14.42578125" style="119" customWidth="1"/>
    <col min="13828" max="13828" width="5.140625" style="119" customWidth="1"/>
    <col min="13829" max="13829" width="8.7109375" style="119" customWidth="1"/>
    <col min="13830" max="13830" width="15.42578125" style="119" customWidth="1"/>
    <col min="13831" max="13831" width="35.5703125" style="119" customWidth="1"/>
    <col min="13832" max="13832" width="12.42578125" style="119" bestFit="1" customWidth="1"/>
    <col min="13833" max="13833" width="22.5703125" style="119" customWidth="1"/>
    <col min="13834" max="14080" width="9" style="119"/>
    <col min="14081" max="14081" width="5.85546875" style="119" customWidth="1"/>
    <col min="14082" max="14082" width="13.5703125" style="119" customWidth="1"/>
    <col min="14083" max="14083" width="14.42578125" style="119" customWidth="1"/>
    <col min="14084" max="14084" width="5.140625" style="119" customWidth="1"/>
    <col min="14085" max="14085" width="8.7109375" style="119" customWidth="1"/>
    <col min="14086" max="14086" width="15.42578125" style="119" customWidth="1"/>
    <col min="14087" max="14087" width="35.5703125" style="119" customWidth="1"/>
    <col min="14088" max="14088" width="12.42578125" style="119" bestFit="1" customWidth="1"/>
    <col min="14089" max="14089" width="22.5703125" style="119" customWidth="1"/>
    <col min="14090" max="14336" width="9" style="119"/>
    <col min="14337" max="14337" width="5.85546875" style="119" customWidth="1"/>
    <col min="14338" max="14338" width="13.5703125" style="119" customWidth="1"/>
    <col min="14339" max="14339" width="14.42578125" style="119" customWidth="1"/>
    <col min="14340" max="14340" width="5.140625" style="119" customWidth="1"/>
    <col min="14341" max="14341" width="8.7109375" style="119" customWidth="1"/>
    <col min="14342" max="14342" width="15.42578125" style="119" customWidth="1"/>
    <col min="14343" max="14343" width="35.5703125" style="119" customWidth="1"/>
    <col min="14344" max="14344" width="12.42578125" style="119" bestFit="1" customWidth="1"/>
    <col min="14345" max="14345" width="22.5703125" style="119" customWidth="1"/>
    <col min="14346" max="14592" width="9" style="119"/>
    <col min="14593" max="14593" width="5.85546875" style="119" customWidth="1"/>
    <col min="14594" max="14594" width="13.5703125" style="119" customWidth="1"/>
    <col min="14595" max="14595" width="14.42578125" style="119" customWidth="1"/>
    <col min="14596" max="14596" width="5.140625" style="119" customWidth="1"/>
    <col min="14597" max="14597" width="8.7109375" style="119" customWidth="1"/>
    <col min="14598" max="14598" width="15.42578125" style="119" customWidth="1"/>
    <col min="14599" max="14599" width="35.5703125" style="119" customWidth="1"/>
    <col min="14600" max="14600" width="12.42578125" style="119" bestFit="1" customWidth="1"/>
    <col min="14601" max="14601" width="22.5703125" style="119" customWidth="1"/>
    <col min="14602" max="14848" width="9" style="119"/>
    <col min="14849" max="14849" width="5.85546875" style="119" customWidth="1"/>
    <col min="14850" max="14850" width="13.5703125" style="119" customWidth="1"/>
    <col min="14851" max="14851" width="14.42578125" style="119" customWidth="1"/>
    <col min="14852" max="14852" width="5.140625" style="119" customWidth="1"/>
    <col min="14853" max="14853" width="8.7109375" style="119" customWidth="1"/>
    <col min="14854" max="14854" width="15.42578125" style="119" customWidth="1"/>
    <col min="14855" max="14855" width="35.5703125" style="119" customWidth="1"/>
    <col min="14856" max="14856" width="12.42578125" style="119" bestFit="1" customWidth="1"/>
    <col min="14857" max="14857" width="22.5703125" style="119" customWidth="1"/>
    <col min="14858" max="15104" width="9" style="119"/>
    <col min="15105" max="15105" width="5.85546875" style="119" customWidth="1"/>
    <col min="15106" max="15106" width="13.5703125" style="119" customWidth="1"/>
    <col min="15107" max="15107" width="14.42578125" style="119" customWidth="1"/>
    <col min="15108" max="15108" width="5.140625" style="119" customWidth="1"/>
    <col min="15109" max="15109" width="8.7109375" style="119" customWidth="1"/>
    <col min="15110" max="15110" width="15.42578125" style="119" customWidth="1"/>
    <col min="15111" max="15111" width="35.5703125" style="119" customWidth="1"/>
    <col min="15112" max="15112" width="12.42578125" style="119" bestFit="1" customWidth="1"/>
    <col min="15113" max="15113" width="22.5703125" style="119" customWidth="1"/>
    <col min="15114" max="15360" width="9" style="119"/>
    <col min="15361" max="15361" width="5.85546875" style="119" customWidth="1"/>
    <col min="15362" max="15362" width="13.5703125" style="119" customWidth="1"/>
    <col min="15363" max="15363" width="14.42578125" style="119" customWidth="1"/>
    <col min="15364" max="15364" width="5.140625" style="119" customWidth="1"/>
    <col min="15365" max="15365" width="8.7109375" style="119" customWidth="1"/>
    <col min="15366" max="15366" width="15.42578125" style="119" customWidth="1"/>
    <col min="15367" max="15367" width="35.5703125" style="119" customWidth="1"/>
    <col min="15368" max="15368" width="12.42578125" style="119" bestFit="1" customWidth="1"/>
    <col min="15369" max="15369" width="22.5703125" style="119" customWidth="1"/>
    <col min="15370" max="15616" width="9" style="119"/>
    <col min="15617" max="15617" width="5.85546875" style="119" customWidth="1"/>
    <col min="15618" max="15618" width="13.5703125" style="119" customWidth="1"/>
    <col min="15619" max="15619" width="14.42578125" style="119" customWidth="1"/>
    <col min="15620" max="15620" width="5.140625" style="119" customWidth="1"/>
    <col min="15621" max="15621" width="8.7109375" style="119" customWidth="1"/>
    <col min="15622" max="15622" width="15.42578125" style="119" customWidth="1"/>
    <col min="15623" max="15623" width="35.5703125" style="119" customWidth="1"/>
    <col min="15624" max="15624" width="12.42578125" style="119" bestFit="1" customWidth="1"/>
    <col min="15625" max="15625" width="22.5703125" style="119" customWidth="1"/>
    <col min="15626" max="15872" width="9" style="119"/>
    <col min="15873" max="15873" width="5.85546875" style="119" customWidth="1"/>
    <col min="15874" max="15874" width="13.5703125" style="119" customWidth="1"/>
    <col min="15875" max="15875" width="14.42578125" style="119" customWidth="1"/>
    <col min="15876" max="15876" width="5.140625" style="119" customWidth="1"/>
    <col min="15877" max="15877" width="8.7109375" style="119" customWidth="1"/>
    <col min="15878" max="15878" width="15.42578125" style="119" customWidth="1"/>
    <col min="15879" max="15879" width="35.5703125" style="119" customWidth="1"/>
    <col min="15880" max="15880" width="12.42578125" style="119" bestFit="1" customWidth="1"/>
    <col min="15881" max="15881" width="22.5703125" style="119" customWidth="1"/>
    <col min="15882" max="16128" width="9" style="119"/>
    <col min="16129" max="16129" width="5.85546875" style="119" customWidth="1"/>
    <col min="16130" max="16130" width="13.5703125" style="119" customWidth="1"/>
    <col min="16131" max="16131" width="14.42578125" style="119" customWidth="1"/>
    <col min="16132" max="16132" width="5.140625" style="119" customWidth="1"/>
    <col min="16133" max="16133" width="8.7109375" style="119" customWidth="1"/>
    <col min="16134" max="16134" width="15.42578125" style="119" customWidth="1"/>
    <col min="16135" max="16135" width="35.5703125" style="119" customWidth="1"/>
    <col min="16136" max="16136" width="12.42578125" style="119" bestFit="1" customWidth="1"/>
    <col min="16137" max="16137" width="22.5703125" style="119" customWidth="1"/>
    <col min="16138" max="16384" width="9" style="119"/>
  </cols>
  <sheetData>
    <row r="1" spans="1:9" s="160" customFormat="1" ht="31.5" customHeight="1">
      <c r="A1" s="734" t="s">
        <v>167</v>
      </c>
      <c r="B1" s="734"/>
      <c r="C1" s="734"/>
      <c r="D1" s="734"/>
      <c r="E1" s="734"/>
      <c r="F1" s="734"/>
      <c r="G1" s="734"/>
      <c r="H1" s="734"/>
      <c r="I1" s="734"/>
    </row>
    <row r="2" spans="1:9" s="160" customFormat="1" ht="23.25">
      <c r="A2" s="734" t="s">
        <v>238</v>
      </c>
      <c r="B2" s="734"/>
      <c r="C2" s="734"/>
      <c r="D2" s="734"/>
      <c r="E2" s="734"/>
      <c r="F2" s="734"/>
      <c r="G2" s="734"/>
      <c r="H2" s="734"/>
      <c r="I2" s="734"/>
    </row>
    <row r="3" spans="1:9" s="160" customFormat="1" ht="23.25">
      <c r="A3" s="735" t="s">
        <v>168</v>
      </c>
      <c r="B3" s="735"/>
      <c r="C3" s="735"/>
      <c r="D3" s="735"/>
      <c r="E3" s="735"/>
      <c r="F3" s="158"/>
      <c r="G3" s="158"/>
      <c r="H3" s="159"/>
    </row>
    <row r="4" spans="1:9" s="124" customFormat="1" ht="21">
      <c r="A4" s="120" t="s">
        <v>169</v>
      </c>
      <c r="B4" s="121" t="s">
        <v>170</v>
      </c>
      <c r="C4" s="122" t="s">
        <v>171</v>
      </c>
      <c r="D4" s="123" t="s">
        <v>172</v>
      </c>
      <c r="E4" s="123" t="s">
        <v>173</v>
      </c>
      <c r="F4" s="123" t="s">
        <v>174</v>
      </c>
      <c r="G4" s="123" t="s">
        <v>175</v>
      </c>
      <c r="H4" s="123" t="s">
        <v>176</v>
      </c>
      <c r="I4" s="123" t="s">
        <v>2</v>
      </c>
    </row>
    <row r="5" spans="1:9">
      <c r="A5" s="125">
        <v>1</v>
      </c>
      <c r="B5" s="126" t="s">
        <v>177</v>
      </c>
      <c r="C5" s="127" t="s">
        <v>178</v>
      </c>
      <c r="D5" s="125">
        <v>39</v>
      </c>
      <c r="E5" s="125" t="s">
        <v>179</v>
      </c>
      <c r="F5" s="128" t="s">
        <v>180</v>
      </c>
      <c r="G5" s="129" t="s">
        <v>181</v>
      </c>
      <c r="H5" s="130" t="s">
        <v>182</v>
      </c>
      <c r="I5" s="131" t="s">
        <v>183</v>
      </c>
    </row>
    <row r="6" spans="1:9" ht="40.5">
      <c r="A6" s="125">
        <v>2</v>
      </c>
      <c r="B6" s="126" t="s">
        <v>184</v>
      </c>
      <c r="C6" s="127" t="s">
        <v>185</v>
      </c>
      <c r="D6" s="125">
        <v>31</v>
      </c>
      <c r="E6" s="125" t="s">
        <v>179</v>
      </c>
      <c r="F6" s="128" t="s">
        <v>186</v>
      </c>
      <c r="G6" s="132" t="s">
        <v>187</v>
      </c>
      <c r="H6" s="133" t="s">
        <v>188</v>
      </c>
      <c r="I6" s="131" t="s">
        <v>183</v>
      </c>
    </row>
    <row r="7" spans="1:9">
      <c r="A7" s="125">
        <v>3</v>
      </c>
      <c r="B7" s="126" t="s">
        <v>189</v>
      </c>
      <c r="C7" s="127" t="s">
        <v>190</v>
      </c>
      <c r="D7" s="125"/>
      <c r="E7" s="125" t="s">
        <v>191</v>
      </c>
      <c r="F7" s="125" t="s">
        <v>192</v>
      </c>
      <c r="G7" s="134" t="s">
        <v>193</v>
      </c>
      <c r="H7" s="135"/>
      <c r="I7" s="131" t="s">
        <v>183</v>
      </c>
    </row>
    <row r="8" spans="1:9">
      <c r="A8" s="125">
        <v>4</v>
      </c>
      <c r="B8" s="126" t="s">
        <v>194</v>
      </c>
      <c r="C8" s="127" t="s">
        <v>195</v>
      </c>
      <c r="D8" s="125"/>
      <c r="E8" s="125" t="s">
        <v>196</v>
      </c>
      <c r="F8" s="136" t="s">
        <v>197</v>
      </c>
      <c r="G8" s="137" t="s">
        <v>198</v>
      </c>
      <c r="H8" s="135" t="s">
        <v>199</v>
      </c>
      <c r="I8" s="131" t="s">
        <v>183</v>
      </c>
    </row>
    <row r="9" spans="1:9">
      <c r="A9" s="125">
        <v>5</v>
      </c>
      <c r="B9" s="126" t="s">
        <v>200</v>
      </c>
      <c r="C9" s="127" t="s">
        <v>201</v>
      </c>
      <c r="D9" s="125">
        <v>41</v>
      </c>
      <c r="E9" s="125" t="s">
        <v>202</v>
      </c>
      <c r="F9" s="128" t="s">
        <v>203</v>
      </c>
      <c r="G9" s="138" t="s">
        <v>204</v>
      </c>
      <c r="H9" s="139" t="s">
        <v>205</v>
      </c>
      <c r="I9" s="131" t="s">
        <v>206</v>
      </c>
    </row>
    <row r="10" spans="1:9">
      <c r="A10" s="125">
        <v>6</v>
      </c>
      <c r="B10" s="126" t="s">
        <v>207</v>
      </c>
      <c r="C10" s="127" t="s">
        <v>208</v>
      </c>
      <c r="D10" s="125">
        <v>46</v>
      </c>
      <c r="E10" s="125" t="s">
        <v>191</v>
      </c>
      <c r="F10" s="128" t="s">
        <v>192</v>
      </c>
      <c r="G10" s="129" t="s">
        <v>209</v>
      </c>
      <c r="H10" s="139" t="s">
        <v>210</v>
      </c>
      <c r="I10" s="131" t="s">
        <v>183</v>
      </c>
    </row>
    <row r="11" spans="1:9">
      <c r="A11" s="140"/>
      <c r="B11" s="141"/>
      <c r="C11" s="141"/>
      <c r="D11" s="140"/>
      <c r="E11" s="140"/>
      <c r="F11" s="142"/>
      <c r="G11" s="143"/>
      <c r="H11" s="144"/>
    </row>
    <row r="12" spans="1:9" s="160" customFormat="1" ht="23.25">
      <c r="A12" s="157" t="s">
        <v>211</v>
      </c>
      <c r="B12" s="158"/>
      <c r="C12" s="158"/>
      <c r="D12" s="158"/>
      <c r="E12" s="158"/>
      <c r="F12" s="158"/>
      <c r="G12" s="158"/>
      <c r="H12" s="159"/>
    </row>
    <row r="13" spans="1:9" ht="21">
      <c r="A13" s="120" t="s">
        <v>169</v>
      </c>
      <c r="B13" s="121" t="s">
        <v>170</v>
      </c>
      <c r="C13" s="122" t="s">
        <v>171</v>
      </c>
      <c r="D13" s="123" t="s">
        <v>172</v>
      </c>
      <c r="E13" s="123" t="s">
        <v>173</v>
      </c>
      <c r="F13" s="123" t="s">
        <v>174</v>
      </c>
      <c r="G13" s="123" t="s">
        <v>175</v>
      </c>
      <c r="H13" s="123" t="s">
        <v>176</v>
      </c>
      <c r="I13" s="123" t="s">
        <v>2</v>
      </c>
    </row>
    <row r="14" spans="1:9" ht="40.5">
      <c r="A14" s="125">
        <v>1</v>
      </c>
      <c r="B14" s="126" t="s">
        <v>212</v>
      </c>
      <c r="C14" s="127" t="s">
        <v>213</v>
      </c>
      <c r="D14" s="125">
        <v>56</v>
      </c>
      <c r="E14" s="125" t="s">
        <v>214</v>
      </c>
      <c r="F14" s="128" t="s">
        <v>215</v>
      </c>
      <c r="G14" s="138" t="s">
        <v>216</v>
      </c>
      <c r="H14" s="139" t="s">
        <v>217</v>
      </c>
      <c r="I14" s="145"/>
    </row>
    <row r="15" spans="1:9">
      <c r="A15" s="125">
        <v>2</v>
      </c>
      <c r="B15" s="126" t="s">
        <v>219</v>
      </c>
      <c r="C15" s="127" t="s">
        <v>220</v>
      </c>
      <c r="D15" s="125">
        <v>44</v>
      </c>
      <c r="E15" s="125" t="s">
        <v>179</v>
      </c>
      <c r="F15" s="128" t="s">
        <v>221</v>
      </c>
      <c r="G15" s="138" t="s">
        <v>222</v>
      </c>
      <c r="H15" s="130" t="s">
        <v>223</v>
      </c>
      <c r="I15" s="146" t="s">
        <v>224</v>
      </c>
    </row>
    <row r="16" spans="1:9">
      <c r="A16" s="125">
        <v>3</v>
      </c>
      <c r="B16" s="126" t="s">
        <v>925</v>
      </c>
      <c r="C16" s="127" t="s">
        <v>237</v>
      </c>
      <c r="D16" s="125"/>
      <c r="E16" s="125"/>
      <c r="F16" s="128"/>
      <c r="G16" s="138"/>
      <c r="H16" s="130" t="s">
        <v>931</v>
      </c>
      <c r="I16" s="145" t="s">
        <v>218</v>
      </c>
    </row>
    <row r="17" spans="1:9">
      <c r="A17" s="125">
        <v>4</v>
      </c>
      <c r="B17" s="147" t="s">
        <v>225</v>
      </c>
      <c r="C17" s="148" t="s">
        <v>226</v>
      </c>
      <c r="D17" s="149">
        <v>26</v>
      </c>
      <c r="E17" s="149" t="s">
        <v>191</v>
      </c>
      <c r="F17" s="131" t="s">
        <v>227</v>
      </c>
      <c r="G17" s="150" t="s">
        <v>236</v>
      </c>
      <c r="H17" s="130" t="s">
        <v>228</v>
      </c>
      <c r="I17" s="151" t="s">
        <v>235</v>
      </c>
    </row>
    <row r="18" spans="1:9">
      <c r="A18" s="125">
        <v>5</v>
      </c>
      <c r="B18" s="147" t="s">
        <v>229</v>
      </c>
      <c r="C18" s="148" t="s">
        <v>230</v>
      </c>
      <c r="D18" s="125">
        <v>26</v>
      </c>
      <c r="E18" s="125" t="s">
        <v>179</v>
      </c>
      <c r="F18" s="128" t="s">
        <v>221</v>
      </c>
      <c r="G18" s="152" t="s">
        <v>926</v>
      </c>
      <c r="H18" s="139" t="s">
        <v>231</v>
      </c>
      <c r="I18" s="131" t="s">
        <v>232</v>
      </c>
    </row>
    <row r="19" spans="1:9" ht="40.5">
      <c r="A19" s="125">
        <v>6</v>
      </c>
      <c r="B19" s="147" t="s">
        <v>233</v>
      </c>
      <c r="C19" s="148" t="s">
        <v>196</v>
      </c>
      <c r="D19" s="125">
        <v>22</v>
      </c>
      <c r="E19" s="125" t="s">
        <v>196</v>
      </c>
      <c r="F19" s="128" t="s">
        <v>234</v>
      </c>
      <c r="G19" s="152" t="s">
        <v>927</v>
      </c>
      <c r="H19" s="139"/>
      <c r="I19" s="150" t="s">
        <v>928</v>
      </c>
    </row>
    <row r="20" spans="1:9">
      <c r="A20" s="140"/>
      <c r="B20" s="153"/>
      <c r="C20" s="153"/>
      <c r="D20" s="154"/>
      <c r="E20" s="154"/>
      <c r="F20" s="153"/>
      <c r="G20" s="155"/>
      <c r="H20" s="156"/>
    </row>
  </sheetData>
  <mergeCells count="3">
    <mergeCell ref="A1:I1"/>
    <mergeCell ref="A2:I2"/>
    <mergeCell ref="A3:E3"/>
  </mergeCells>
  <pageMargins left="0.19" right="0.16" top="0.31" bottom="0.38" header="0.16" footer="0.3"/>
  <pageSetup paperSize="9" scale="9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opLeftCell="A4" workbookViewId="0">
      <selection activeCell="G11" sqref="G11:G12"/>
    </sheetView>
  </sheetViews>
  <sheetFormatPr defaultColWidth="9" defaultRowHeight="20.25"/>
  <cols>
    <col min="1" max="1" width="9.140625" style="453" customWidth="1"/>
    <col min="2" max="2" width="16.28515625" style="457" customWidth="1"/>
    <col min="3" max="3" width="14.85546875" style="455" customWidth="1"/>
    <col min="4" max="4" width="11.28515625" style="453" customWidth="1"/>
    <col min="5" max="6" width="19.85546875" style="456" customWidth="1"/>
    <col min="7" max="7" width="44" style="446" customWidth="1"/>
    <col min="8" max="8" width="9" style="445"/>
    <col min="9" max="9" width="9" style="446"/>
    <col min="10" max="10" width="50.7109375" style="446" customWidth="1"/>
    <col min="11" max="11" width="9" style="446"/>
    <col min="12" max="16384" width="9" style="447"/>
  </cols>
  <sheetData>
    <row r="1" spans="1:11" s="573" customFormat="1" ht="81" customHeight="1">
      <c r="A1" s="736" t="s">
        <v>981</v>
      </c>
      <c r="B1" s="736"/>
      <c r="C1" s="736"/>
      <c r="D1" s="736"/>
      <c r="E1" s="736"/>
      <c r="F1" s="736"/>
      <c r="G1" s="736"/>
      <c r="H1" s="571"/>
      <c r="I1" s="572"/>
      <c r="J1" s="572"/>
      <c r="K1" s="572"/>
    </row>
    <row r="2" spans="1:11" s="450" customFormat="1" ht="21">
      <c r="A2" s="523" t="s">
        <v>169</v>
      </c>
      <c r="B2" s="737" t="s">
        <v>963</v>
      </c>
      <c r="C2" s="737"/>
      <c r="D2" s="523" t="s">
        <v>173</v>
      </c>
      <c r="E2" s="523" t="s">
        <v>174</v>
      </c>
      <c r="F2" s="523" t="s">
        <v>175</v>
      </c>
      <c r="G2" s="523" t="s">
        <v>964</v>
      </c>
      <c r="H2" s="445"/>
      <c r="I2" s="448"/>
      <c r="J2" s="449"/>
      <c r="K2" s="448"/>
    </row>
    <row r="3" spans="1:11" ht="60.75">
      <c r="A3" s="2">
        <v>1</v>
      </c>
      <c r="B3" s="574" t="s">
        <v>965</v>
      </c>
      <c r="C3" s="574" t="s">
        <v>966</v>
      </c>
      <c r="D3" s="575" t="s">
        <v>967</v>
      </c>
      <c r="E3" s="575" t="s">
        <v>968</v>
      </c>
      <c r="F3" s="575"/>
      <c r="G3" s="451" t="s">
        <v>969</v>
      </c>
    </row>
    <row r="4" spans="1:11">
      <c r="A4" s="2">
        <v>2</v>
      </c>
      <c r="B4" s="574" t="s">
        <v>975</v>
      </c>
      <c r="C4" s="574" t="s">
        <v>976</v>
      </c>
      <c r="D4" s="575" t="s">
        <v>967</v>
      </c>
      <c r="E4" s="575" t="s">
        <v>968</v>
      </c>
      <c r="F4" s="575"/>
      <c r="G4" s="451" t="s">
        <v>977</v>
      </c>
    </row>
    <row r="5" spans="1:11" ht="40.5">
      <c r="A5" s="2">
        <v>3</v>
      </c>
      <c r="B5" s="1" t="s">
        <v>970</v>
      </c>
      <c r="C5" s="1" t="s">
        <v>971</v>
      </c>
      <c r="D5" s="4"/>
      <c r="E5" s="4" t="s">
        <v>972</v>
      </c>
      <c r="F5" s="4" t="s">
        <v>982</v>
      </c>
      <c r="G5" s="451" t="s">
        <v>973</v>
      </c>
      <c r="I5" s="452"/>
    </row>
    <row r="6" spans="1:11">
      <c r="A6" s="2">
        <v>4</v>
      </c>
      <c r="B6" s="574" t="s">
        <v>974</v>
      </c>
      <c r="C6" s="1" t="s">
        <v>983</v>
      </c>
      <c r="D6" s="4"/>
      <c r="E6" s="4"/>
      <c r="F6" s="4" t="s">
        <v>982</v>
      </c>
      <c r="G6" s="451"/>
      <c r="I6" s="452"/>
    </row>
    <row r="7" spans="1:11" ht="40.5">
      <c r="A7" s="2">
        <v>5</v>
      </c>
      <c r="B7" s="574" t="s">
        <v>974</v>
      </c>
      <c r="C7" s="574" t="s">
        <v>979</v>
      </c>
      <c r="D7" s="2" t="s">
        <v>967</v>
      </c>
      <c r="E7" s="2" t="s">
        <v>968</v>
      </c>
      <c r="F7" s="2"/>
      <c r="G7" s="451" t="s">
        <v>984</v>
      </c>
    </row>
    <row r="8" spans="1:11" ht="40.5">
      <c r="A8" s="2">
        <v>6</v>
      </c>
      <c r="B8" s="574" t="s">
        <v>978</v>
      </c>
      <c r="C8" s="574" t="s">
        <v>979</v>
      </c>
      <c r="D8" s="2" t="s">
        <v>967</v>
      </c>
      <c r="E8" s="2" t="s">
        <v>968</v>
      </c>
      <c r="F8" s="2"/>
      <c r="G8" s="451" t="s">
        <v>984</v>
      </c>
    </row>
    <row r="9" spans="1:11" ht="40.5">
      <c r="A9" s="2">
        <v>7</v>
      </c>
      <c r="B9" s="574" t="s">
        <v>1292</v>
      </c>
      <c r="C9" s="574" t="s">
        <v>979</v>
      </c>
      <c r="D9" s="2" t="s">
        <v>967</v>
      </c>
      <c r="E9" s="2" t="s">
        <v>968</v>
      </c>
      <c r="F9" s="2"/>
      <c r="G9" s="451" t="s">
        <v>984</v>
      </c>
    </row>
    <row r="10" spans="1:11" ht="33" customHeight="1">
      <c r="A10" s="2">
        <v>8</v>
      </c>
      <c r="B10" s="574" t="s">
        <v>985</v>
      </c>
      <c r="C10" s="574" t="s">
        <v>986</v>
      </c>
      <c r="D10" s="2"/>
      <c r="E10" s="2"/>
      <c r="F10" s="2" t="s">
        <v>980</v>
      </c>
      <c r="G10" s="451"/>
    </row>
    <row r="11" spans="1:11">
      <c r="B11" s="454"/>
    </row>
    <row r="12" spans="1:11">
      <c r="B12" s="119"/>
    </row>
    <row r="13" spans="1:11">
      <c r="G13" s="447"/>
      <c r="H13" s="124"/>
      <c r="I13" s="119"/>
    </row>
  </sheetData>
  <mergeCells count="2">
    <mergeCell ref="A1:G1"/>
    <mergeCell ref="B2:C2"/>
  </mergeCells>
  <pageMargins left="0.16" right="0.16" top="0.28000000000000003" bottom="0.75" header="0.16"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W1020"/>
  <sheetViews>
    <sheetView workbookViewId="0">
      <selection activeCell="C24" sqref="C24"/>
    </sheetView>
  </sheetViews>
  <sheetFormatPr defaultColWidth="14.42578125" defaultRowHeight="18" customHeight="1"/>
  <cols>
    <col min="1" max="1" width="7.28515625" style="177" customWidth="1"/>
    <col min="2" max="2" width="26.140625" style="177" customWidth="1"/>
    <col min="3" max="3" width="36.28515625" style="177" customWidth="1"/>
    <col min="4" max="4" width="44.140625" style="177" customWidth="1"/>
    <col min="5" max="5" width="23.140625" style="177" customWidth="1"/>
    <col min="6" max="7" width="16.7109375" style="177" hidden="1" customWidth="1"/>
    <col min="8" max="8" width="13.85546875" style="177" customWidth="1"/>
    <col min="9" max="9" width="38.5703125" style="177" hidden="1" customWidth="1"/>
    <col min="10" max="10" width="29.5703125" style="177" hidden="1" customWidth="1"/>
    <col min="11" max="12" width="11.42578125" style="177" hidden="1" customWidth="1"/>
    <col min="13" max="13" width="16.28515625" style="177" customWidth="1"/>
    <col min="14" max="14" width="13" style="177" customWidth="1"/>
    <col min="15" max="15" width="15.140625" style="177" hidden="1" customWidth="1"/>
    <col min="16" max="17" width="13" style="177" customWidth="1"/>
    <col min="18" max="19" width="11.28515625" style="177" customWidth="1"/>
    <col min="20" max="20" width="10" style="177" customWidth="1"/>
    <col min="21" max="21" width="9.42578125" style="177" customWidth="1"/>
    <col min="22" max="22" width="10.5703125" style="177" customWidth="1"/>
    <col min="23" max="23" width="13" style="177" customWidth="1"/>
    <col min="24" max="24" width="12.7109375" style="177" hidden="1" customWidth="1"/>
    <col min="25" max="25" width="10.140625" style="177" hidden="1" customWidth="1"/>
    <col min="26" max="34" width="11.42578125" style="177" customWidth="1"/>
    <col min="35" max="40" width="11.42578125" style="177" hidden="1" customWidth="1"/>
    <col min="41" max="41" width="30" style="177" hidden="1" customWidth="1"/>
    <col min="42" max="47" width="12.140625" style="177" customWidth="1"/>
    <col min="48" max="48" width="12.7109375" style="177" hidden="1" customWidth="1"/>
    <col min="49" max="49" width="44.7109375" style="177" hidden="1" customWidth="1"/>
    <col min="50" max="16384" width="14.42578125" style="177"/>
  </cols>
  <sheetData>
    <row r="1" spans="1:49" ht="14.25" customHeight="1">
      <c r="A1" s="161"/>
      <c r="B1" s="161"/>
      <c r="C1" s="161"/>
      <c r="D1" s="162" t="s">
        <v>239</v>
      </c>
      <c r="E1" s="163"/>
      <c r="F1" s="164"/>
      <c r="G1" s="164"/>
      <c r="H1" s="165"/>
      <c r="I1" s="166"/>
      <c r="J1" s="167"/>
      <c r="K1" s="168"/>
      <c r="L1" s="167"/>
      <c r="M1" s="164"/>
      <c r="N1" s="169"/>
      <c r="O1" s="170"/>
      <c r="P1" s="171"/>
      <c r="Q1" s="172"/>
      <c r="R1" s="173"/>
      <c r="S1" s="173">
        <f>COUNTIF(S6:S96,"16 Dec")</f>
        <v>2</v>
      </c>
      <c r="T1" s="172"/>
      <c r="U1" s="172"/>
      <c r="V1" s="172"/>
      <c r="W1" s="172"/>
      <c r="X1" s="167"/>
      <c r="Y1" s="167"/>
      <c r="Z1" s="167"/>
      <c r="AA1" s="167"/>
      <c r="AB1" s="167"/>
      <c r="AC1" s="167"/>
      <c r="AD1" s="167"/>
      <c r="AE1" s="167"/>
      <c r="AF1" s="167"/>
      <c r="AG1" s="167"/>
      <c r="AH1" s="167"/>
      <c r="AI1" s="167"/>
      <c r="AJ1" s="167"/>
      <c r="AK1" s="167"/>
      <c r="AL1" s="167"/>
      <c r="AM1" s="167"/>
      <c r="AN1" s="167"/>
      <c r="AO1" s="174">
        <f>COUNTIF(AO6:AO72,"Vegetarian")</f>
        <v>6</v>
      </c>
      <c r="AP1" s="175" t="s">
        <v>240</v>
      </c>
      <c r="AQ1" s="176">
        <f>COUNTIF(AQ6:AQ70,"Yes")</f>
        <v>51</v>
      </c>
      <c r="AR1" s="176">
        <f>COUNTIF(AR6:AR70,"Yes")</f>
        <v>51</v>
      </c>
      <c r="AS1" s="176">
        <f>COUNTIF(AS6:AS70,"Yes")</f>
        <v>54</v>
      </c>
      <c r="AT1" s="176">
        <f>COUNTIF(AT6:AT70,"Yes")</f>
        <v>50</v>
      </c>
      <c r="AU1" s="176">
        <f>COUNTIF(AU6:AU70,"Yes")</f>
        <v>46</v>
      </c>
      <c r="AV1" s="167"/>
      <c r="AW1" s="161"/>
    </row>
    <row r="2" spans="1:49" ht="14.25" customHeight="1">
      <c r="A2" s="178" t="s">
        <v>241</v>
      </c>
      <c r="B2" s="161"/>
      <c r="C2" s="161"/>
      <c r="D2" s="179" t="s">
        <v>242</v>
      </c>
      <c r="E2" s="163"/>
      <c r="F2" s="164"/>
      <c r="G2" s="164" t="s">
        <v>240</v>
      </c>
      <c r="H2" s="165"/>
      <c r="I2" s="166"/>
      <c r="J2" s="167"/>
      <c r="K2" s="168" t="s">
        <v>243</v>
      </c>
      <c r="L2" s="167"/>
      <c r="M2" s="164">
        <f>COUNTIF(M6:M96,G2)</f>
        <v>59</v>
      </c>
      <c r="N2" s="169" t="s">
        <v>244</v>
      </c>
      <c r="O2" s="170"/>
      <c r="P2" s="171">
        <f>COUNTIF(P6:P96,"DTL")</f>
        <v>43</v>
      </c>
      <c r="Q2" s="172">
        <f>COUNTIF(Q6:Q96,"ONCB")</f>
        <v>48</v>
      </c>
      <c r="R2" s="173">
        <f>COUNTIF(R6:R68,"15 Dec")</f>
        <v>58</v>
      </c>
      <c r="S2" s="172">
        <f>COUNTIF(S6:S96,"17 Dec")</f>
        <v>15</v>
      </c>
      <c r="T2" s="172">
        <f>COUNTIF(T6:T68,"Yes")</f>
        <v>46</v>
      </c>
      <c r="U2" s="172">
        <f>COUNTIF(U6:U68,"Yes")</f>
        <v>46</v>
      </c>
      <c r="V2" s="172">
        <f>COUNTIF(V6:V68,"Yes")</f>
        <v>32</v>
      </c>
      <c r="W2" s="172">
        <f>COUNTIF(W6:W96,G2)</f>
        <v>59</v>
      </c>
      <c r="X2" s="167"/>
      <c r="Y2" s="167"/>
      <c r="Z2" s="167"/>
      <c r="AA2" s="167"/>
      <c r="AB2" s="167"/>
      <c r="AC2" s="167"/>
      <c r="AD2" s="167"/>
      <c r="AE2" s="167"/>
      <c r="AF2" s="167"/>
      <c r="AG2" s="167"/>
      <c r="AH2" s="167"/>
      <c r="AI2" s="167"/>
      <c r="AJ2" s="167"/>
      <c r="AK2" s="167"/>
      <c r="AL2" s="167"/>
      <c r="AM2" s="167"/>
      <c r="AN2" s="167"/>
      <c r="AO2" s="174">
        <f>COUNTIF(AO6:AO72,"No restriction")</f>
        <v>55</v>
      </c>
      <c r="AP2" s="175" t="s">
        <v>245</v>
      </c>
      <c r="AQ2" s="176">
        <f>COUNTIF(AQ6:AQ68,"Yes, self-paid")</f>
        <v>2</v>
      </c>
      <c r="AR2" s="176">
        <f>COUNTIF(AR6:AR68,"Yes, self-paid")</f>
        <v>2</v>
      </c>
      <c r="AS2" s="176"/>
      <c r="AT2" s="176">
        <f>COUNTIF(AT6:AT68,"Yes, self-paid")</f>
        <v>1</v>
      </c>
      <c r="AU2" s="176">
        <f>COUNTIF(AU6:AU68,"Yes, self-paid")</f>
        <v>1</v>
      </c>
      <c r="AV2" s="167"/>
      <c r="AW2" s="161"/>
    </row>
    <row r="3" spans="1:49" ht="14.25" customHeight="1">
      <c r="A3" s="178" t="s">
        <v>246</v>
      </c>
      <c r="B3" s="161"/>
      <c r="C3" s="161"/>
      <c r="D3" s="180" t="s">
        <v>247</v>
      </c>
      <c r="E3" s="167"/>
      <c r="F3" s="164"/>
      <c r="G3" s="164" t="s">
        <v>248</v>
      </c>
      <c r="H3" s="181"/>
      <c r="I3" s="182"/>
      <c r="J3" s="167"/>
      <c r="K3" s="168" t="s">
        <v>249</v>
      </c>
      <c r="L3" s="167"/>
      <c r="M3" s="164">
        <f>COUNTIF(M6:M97,G3)</f>
        <v>0</v>
      </c>
      <c r="N3" s="183" t="s">
        <v>250</v>
      </c>
      <c r="O3" s="170"/>
      <c r="P3" s="171">
        <f>COUNTIF(P6:P98,"VIP House")</f>
        <v>1</v>
      </c>
      <c r="Q3" s="172">
        <f>COUNTIF(Q6:Q98,"Self-sponsor")</f>
        <v>13</v>
      </c>
      <c r="R3" s="173">
        <f>COUNTIF(R7:R68,"16 Dec")</f>
        <v>2</v>
      </c>
      <c r="S3" s="172">
        <f>COUNTIF(S6:S98,"18 Dec")</f>
        <v>43</v>
      </c>
      <c r="T3" s="172"/>
      <c r="U3" s="172"/>
      <c r="V3" s="172"/>
      <c r="W3" s="172">
        <f>COUNTIF(W6:W97,G3)</f>
        <v>0</v>
      </c>
      <c r="X3" s="167"/>
      <c r="Y3" s="167"/>
      <c r="Z3" s="167"/>
      <c r="AA3" s="167"/>
      <c r="AB3" s="167"/>
      <c r="AC3" s="167"/>
      <c r="AD3" s="167"/>
      <c r="AE3" s="167"/>
      <c r="AF3" s="167"/>
      <c r="AG3" s="167"/>
      <c r="AH3" s="167"/>
      <c r="AI3" s="167"/>
      <c r="AJ3" s="167"/>
      <c r="AK3" s="167"/>
      <c r="AL3" s="167"/>
      <c r="AM3" s="167"/>
      <c r="AN3" s="167"/>
      <c r="AO3" s="167"/>
      <c r="AP3" s="184" t="s">
        <v>251</v>
      </c>
      <c r="AQ3" s="163"/>
      <c r="AR3" s="167"/>
      <c r="AS3" s="167"/>
      <c r="AT3" s="167"/>
      <c r="AU3" s="167"/>
      <c r="AV3" s="167"/>
      <c r="AW3" s="161"/>
    </row>
    <row r="4" spans="1:49" ht="14.25" customHeight="1">
      <c r="A4" s="185"/>
      <c r="B4" s="185"/>
      <c r="C4" s="185"/>
      <c r="D4" s="186"/>
      <c r="E4" s="187"/>
      <c r="F4" s="188"/>
      <c r="G4" s="188" t="s">
        <v>252</v>
      </c>
      <c r="H4" s="187"/>
      <c r="I4" s="185"/>
      <c r="J4" s="187"/>
      <c r="K4" s="189"/>
      <c r="L4" s="187"/>
      <c r="M4" s="188">
        <f>SUM(M2:M3)</f>
        <v>59</v>
      </c>
      <c r="N4" s="190"/>
      <c r="O4" s="191"/>
      <c r="P4" s="190">
        <f t="shared" ref="P4:Q4" si="0">SUM(P2:P3)</f>
        <v>44</v>
      </c>
      <c r="Q4" s="192">
        <f t="shared" si="0"/>
        <v>61</v>
      </c>
      <c r="R4" s="192"/>
      <c r="S4" s="192">
        <f>SUM(S2:S3)</f>
        <v>58</v>
      </c>
      <c r="T4" s="192"/>
      <c r="U4" s="192"/>
      <c r="V4" s="192"/>
      <c r="W4" s="192">
        <f>SUM(W2:W3)</f>
        <v>59</v>
      </c>
      <c r="X4" s="187"/>
      <c r="Y4" s="187"/>
      <c r="Z4" s="187"/>
      <c r="AA4" s="187"/>
      <c r="AB4" s="187"/>
      <c r="AC4" s="187"/>
      <c r="AD4" s="187"/>
      <c r="AE4" s="187"/>
      <c r="AF4" s="187"/>
      <c r="AG4" s="187"/>
      <c r="AH4" s="187"/>
      <c r="AI4" s="187"/>
      <c r="AJ4" s="187"/>
      <c r="AK4" s="187"/>
      <c r="AL4" s="187"/>
      <c r="AM4" s="187"/>
      <c r="AN4" s="187"/>
      <c r="AO4" s="187"/>
      <c r="AQ4" s="187"/>
      <c r="AR4" s="187"/>
      <c r="AS4" s="187"/>
      <c r="AT4" s="187"/>
      <c r="AU4" s="187"/>
      <c r="AV4" s="187"/>
      <c r="AW4" s="185"/>
    </row>
    <row r="5" spans="1:49" ht="64.5" customHeight="1">
      <c r="A5" s="193" t="s">
        <v>253</v>
      </c>
      <c r="B5" s="194" t="s">
        <v>254</v>
      </c>
      <c r="C5" s="193" t="s">
        <v>255</v>
      </c>
      <c r="D5" s="193" t="s">
        <v>256</v>
      </c>
      <c r="E5" s="193" t="s">
        <v>257</v>
      </c>
      <c r="F5" s="194" t="s">
        <v>258</v>
      </c>
      <c r="G5" s="195" t="s">
        <v>259</v>
      </c>
      <c r="H5" s="196" t="s">
        <v>260</v>
      </c>
      <c r="I5" s="197" t="s">
        <v>261</v>
      </c>
      <c r="J5" s="194" t="s">
        <v>262</v>
      </c>
      <c r="K5" s="193" t="s">
        <v>263</v>
      </c>
      <c r="L5" s="195" t="s">
        <v>264</v>
      </c>
      <c r="M5" s="198" t="s">
        <v>265</v>
      </c>
      <c r="N5" s="199" t="s">
        <v>266</v>
      </c>
      <c r="O5" s="200">
        <f>SUM(O6:O95)</f>
        <v>252000</v>
      </c>
      <c r="P5" s="201" t="s">
        <v>267</v>
      </c>
      <c r="Q5" s="202" t="s">
        <v>268</v>
      </c>
      <c r="R5" s="202" t="s">
        <v>269</v>
      </c>
      <c r="S5" s="202" t="s">
        <v>270</v>
      </c>
      <c r="T5" s="202" t="s">
        <v>271</v>
      </c>
      <c r="U5" s="202" t="s">
        <v>272</v>
      </c>
      <c r="V5" s="202" t="s">
        <v>273</v>
      </c>
      <c r="W5" s="202" t="s">
        <v>274</v>
      </c>
      <c r="X5" s="203" t="s">
        <v>275</v>
      </c>
      <c r="Y5" s="204" t="s">
        <v>276</v>
      </c>
      <c r="Z5" s="205" t="s">
        <v>277</v>
      </c>
      <c r="AA5" s="205" t="s">
        <v>278</v>
      </c>
      <c r="AB5" s="205" t="s">
        <v>279</v>
      </c>
      <c r="AC5" s="205" t="s">
        <v>280</v>
      </c>
      <c r="AD5" s="206" t="s">
        <v>281</v>
      </c>
      <c r="AE5" s="207" t="s">
        <v>282</v>
      </c>
      <c r="AF5" s="208" t="s">
        <v>283</v>
      </c>
      <c r="AG5" s="208" t="s">
        <v>284</v>
      </c>
      <c r="AH5" s="207" t="s">
        <v>285</v>
      </c>
      <c r="AI5" s="209" t="s">
        <v>286</v>
      </c>
      <c r="AJ5" s="210" t="s">
        <v>287</v>
      </c>
      <c r="AK5" s="210" t="s">
        <v>285</v>
      </c>
      <c r="AL5" s="211" t="s">
        <v>288</v>
      </c>
      <c r="AM5" s="211" t="s">
        <v>289</v>
      </c>
      <c r="AN5" s="211" t="s">
        <v>290</v>
      </c>
      <c r="AO5" s="212" t="s">
        <v>291</v>
      </c>
      <c r="AP5" s="213" t="s">
        <v>292</v>
      </c>
      <c r="AQ5" s="213" t="s">
        <v>293</v>
      </c>
      <c r="AR5" s="213" t="s">
        <v>294</v>
      </c>
      <c r="AS5" s="201" t="s">
        <v>295</v>
      </c>
      <c r="AT5" s="213" t="s">
        <v>296</v>
      </c>
      <c r="AU5" s="213" t="s">
        <v>297</v>
      </c>
      <c r="AV5" s="214" t="s">
        <v>298</v>
      </c>
      <c r="AW5" s="215" t="s">
        <v>261</v>
      </c>
    </row>
    <row r="6" spans="1:49" ht="30" customHeight="1">
      <c r="A6" s="216">
        <v>1</v>
      </c>
      <c r="B6" s="217" t="s">
        <v>299</v>
      </c>
      <c r="C6" s="218" t="s">
        <v>300</v>
      </c>
      <c r="D6" s="219" t="s">
        <v>301</v>
      </c>
      <c r="E6" s="216" t="s">
        <v>302</v>
      </c>
      <c r="F6" s="216" t="s">
        <v>303</v>
      </c>
      <c r="G6" s="216" t="s">
        <v>304</v>
      </c>
      <c r="H6" s="220" t="s">
        <v>305</v>
      </c>
      <c r="I6" s="219"/>
      <c r="J6" s="221" t="s">
        <v>306</v>
      </c>
      <c r="K6" s="221"/>
      <c r="L6" s="221"/>
      <c r="M6" s="222" t="s">
        <v>240</v>
      </c>
      <c r="N6" s="223" t="s">
        <v>307</v>
      </c>
      <c r="O6" s="224"/>
      <c r="P6" s="225" t="s">
        <v>308</v>
      </c>
      <c r="Q6" s="225" t="s">
        <v>307</v>
      </c>
      <c r="R6" s="226">
        <v>43814</v>
      </c>
      <c r="S6" s="226">
        <v>43817</v>
      </c>
      <c r="T6" s="225" t="s">
        <v>240</v>
      </c>
      <c r="U6" s="225" t="s">
        <v>240</v>
      </c>
      <c r="V6" s="225" t="s">
        <v>240</v>
      </c>
      <c r="W6" s="227" t="s">
        <v>240</v>
      </c>
      <c r="X6" s="216" t="s">
        <v>309</v>
      </c>
      <c r="Y6" s="221"/>
      <c r="Z6" s="228"/>
      <c r="AA6" s="228"/>
      <c r="AB6" s="229"/>
      <c r="AC6" s="228"/>
      <c r="AD6" s="228"/>
      <c r="AE6" s="228"/>
      <c r="AF6" s="228"/>
      <c r="AG6" s="228"/>
      <c r="AH6" s="228"/>
      <c r="AI6" s="230"/>
      <c r="AJ6" s="230"/>
      <c r="AK6" s="230"/>
      <c r="AL6" s="231"/>
      <c r="AM6" s="230"/>
      <c r="AN6" s="230"/>
      <c r="AO6" s="216" t="s">
        <v>310</v>
      </c>
      <c r="AP6" s="232" t="s">
        <v>240</v>
      </c>
      <c r="AQ6" s="232" t="s">
        <v>240</v>
      </c>
      <c r="AR6" s="232" t="s">
        <v>240</v>
      </c>
      <c r="AS6" s="232" t="s">
        <v>240</v>
      </c>
      <c r="AT6" s="232" t="s">
        <v>240</v>
      </c>
      <c r="AU6" s="232" t="s">
        <v>240</v>
      </c>
      <c r="AV6" s="233"/>
      <c r="AW6" s="234"/>
    </row>
    <row r="7" spans="1:49" ht="30" customHeight="1">
      <c r="A7" s="216">
        <f t="shared" ref="A7:A70" si="1">A6+1</f>
        <v>2</v>
      </c>
      <c r="B7" s="219" t="s">
        <v>311</v>
      </c>
      <c r="C7" s="218" t="s">
        <v>312</v>
      </c>
      <c r="D7" s="219" t="s">
        <v>313</v>
      </c>
      <c r="E7" s="221" t="s">
        <v>314</v>
      </c>
      <c r="F7" s="216" t="s">
        <v>303</v>
      </c>
      <c r="G7" s="221" t="s">
        <v>315</v>
      </c>
      <c r="H7" s="221" t="s">
        <v>305</v>
      </c>
      <c r="I7" s="219" t="s">
        <v>316</v>
      </c>
      <c r="J7" s="221" t="s">
        <v>317</v>
      </c>
      <c r="K7" s="221"/>
      <c r="L7" s="221"/>
      <c r="M7" s="235" t="s">
        <v>240</v>
      </c>
      <c r="N7" s="236" t="s">
        <v>318</v>
      </c>
      <c r="O7" s="224"/>
      <c r="P7" s="236" t="s">
        <v>308</v>
      </c>
      <c r="Q7" s="237" t="s">
        <v>307</v>
      </c>
      <c r="R7" s="238">
        <v>43814</v>
      </c>
      <c r="S7" s="238">
        <v>43817</v>
      </c>
      <c r="T7" s="237" t="s">
        <v>240</v>
      </c>
      <c r="U7" s="237" t="s">
        <v>240</v>
      </c>
      <c r="V7" s="237" t="s">
        <v>240</v>
      </c>
      <c r="W7" s="224" t="str">
        <f>M7</f>
        <v>Yes</v>
      </c>
      <c r="X7" s="221" t="s">
        <v>319</v>
      </c>
      <c r="Y7" s="221" t="s">
        <v>320</v>
      </c>
      <c r="Z7" s="239">
        <v>43812</v>
      </c>
      <c r="AA7" s="240">
        <v>0.77430555555555558</v>
      </c>
      <c r="AB7" s="241">
        <v>43813</v>
      </c>
      <c r="AC7" s="240">
        <v>0.3263888888888889</v>
      </c>
      <c r="AD7" s="224" t="s">
        <v>321</v>
      </c>
      <c r="AE7" s="242">
        <v>43813</v>
      </c>
      <c r="AF7" s="240">
        <v>0.58333333333333337</v>
      </c>
      <c r="AG7" s="240">
        <v>0.64583333333333337</v>
      </c>
      <c r="AH7" s="224" t="s">
        <v>322</v>
      </c>
      <c r="AI7" s="238">
        <v>43817</v>
      </c>
      <c r="AJ7" s="240">
        <v>0.68055555555555558</v>
      </c>
      <c r="AK7" s="224" t="s">
        <v>323</v>
      </c>
      <c r="AL7" s="241">
        <v>43817</v>
      </c>
      <c r="AM7" s="233" t="s">
        <v>240</v>
      </c>
      <c r="AN7" s="224" t="s">
        <v>324</v>
      </c>
      <c r="AO7" s="216" t="s">
        <v>310</v>
      </c>
      <c r="AP7" s="233" t="s">
        <v>240</v>
      </c>
      <c r="AQ7" s="233" t="s">
        <v>240</v>
      </c>
      <c r="AR7" s="233" t="s">
        <v>240</v>
      </c>
      <c r="AS7" s="233" t="s">
        <v>240</v>
      </c>
      <c r="AT7" s="233" t="s">
        <v>240</v>
      </c>
      <c r="AU7" s="233" t="s">
        <v>240</v>
      </c>
      <c r="AV7" s="233" t="s">
        <v>325</v>
      </c>
      <c r="AW7" s="234"/>
    </row>
    <row r="8" spans="1:49" ht="38.25">
      <c r="A8" s="216">
        <f t="shared" si="1"/>
        <v>3</v>
      </c>
      <c r="B8" s="243" t="s">
        <v>326</v>
      </c>
      <c r="C8" s="243" t="s">
        <v>327</v>
      </c>
      <c r="D8" s="243" t="s">
        <v>328</v>
      </c>
      <c r="E8" s="221" t="s">
        <v>314</v>
      </c>
      <c r="F8" s="216" t="s">
        <v>303</v>
      </c>
      <c r="G8" s="221" t="s">
        <v>315</v>
      </c>
      <c r="H8" s="221" t="s">
        <v>329</v>
      </c>
      <c r="I8" s="244"/>
      <c r="J8" s="245" t="s">
        <v>330</v>
      </c>
      <c r="K8" s="246" t="s">
        <v>243</v>
      </c>
      <c r="L8" s="246" t="s">
        <v>243</v>
      </c>
      <c r="M8" s="235" t="s">
        <v>240</v>
      </c>
      <c r="N8" s="236" t="s">
        <v>318</v>
      </c>
      <c r="O8" s="224"/>
      <c r="P8" s="236" t="s">
        <v>308</v>
      </c>
      <c r="Q8" s="237" t="s">
        <v>331</v>
      </c>
      <c r="R8" s="238">
        <v>43814</v>
      </c>
      <c r="S8" s="238">
        <v>43817</v>
      </c>
      <c r="T8" s="237" t="s">
        <v>332</v>
      </c>
      <c r="U8" s="237" t="s">
        <v>332</v>
      </c>
      <c r="V8" s="237" t="s">
        <v>332</v>
      </c>
      <c r="W8" s="224" t="str">
        <f>M8</f>
        <v>Yes</v>
      </c>
      <c r="X8" s="221" t="s">
        <v>319</v>
      </c>
      <c r="Y8" s="221" t="s">
        <v>320</v>
      </c>
      <c r="Z8" s="247"/>
      <c r="AA8" s="247"/>
      <c r="AB8" s="248"/>
      <c r="AC8" s="247"/>
      <c r="AD8" s="247"/>
      <c r="AE8" s="249"/>
      <c r="AF8" s="247"/>
      <c r="AG8" s="247"/>
      <c r="AH8" s="250" t="s">
        <v>333</v>
      </c>
      <c r="AI8" s="238">
        <v>43817</v>
      </c>
      <c r="AJ8" s="240">
        <v>0.68055555555555558</v>
      </c>
      <c r="AK8" s="224" t="s">
        <v>323</v>
      </c>
      <c r="AL8" s="241">
        <v>43817</v>
      </c>
      <c r="AM8" s="240">
        <v>0.97916666666666663</v>
      </c>
      <c r="AN8" s="224" t="s">
        <v>324</v>
      </c>
      <c r="AO8" s="216" t="s">
        <v>310</v>
      </c>
      <c r="AP8" s="233" t="s">
        <v>240</v>
      </c>
      <c r="AQ8" s="233" t="s">
        <v>240</v>
      </c>
      <c r="AR8" s="233" t="s">
        <v>240</v>
      </c>
      <c r="AS8" s="233" t="s">
        <v>240</v>
      </c>
      <c r="AT8" s="233" t="s">
        <v>240</v>
      </c>
      <c r="AU8" s="233" t="s">
        <v>240</v>
      </c>
      <c r="AV8" s="233" t="s">
        <v>325</v>
      </c>
      <c r="AW8" s="234"/>
    </row>
    <row r="9" spans="1:49" ht="30" customHeight="1">
      <c r="A9" s="216">
        <f t="shared" si="1"/>
        <v>4</v>
      </c>
      <c r="B9" s="219" t="s">
        <v>334</v>
      </c>
      <c r="C9" s="219" t="s">
        <v>335</v>
      </c>
      <c r="D9" s="219" t="s">
        <v>336</v>
      </c>
      <c r="E9" s="221" t="s">
        <v>337</v>
      </c>
      <c r="F9" s="216" t="s">
        <v>303</v>
      </c>
      <c r="G9" s="221" t="s">
        <v>338</v>
      </c>
      <c r="H9" s="221" t="s">
        <v>305</v>
      </c>
      <c r="I9" s="219"/>
      <c r="J9" s="251" t="s">
        <v>339</v>
      </c>
      <c r="K9" s="221" t="s">
        <v>243</v>
      </c>
      <c r="L9" s="221" t="s">
        <v>243</v>
      </c>
      <c r="M9" s="235" t="s">
        <v>240</v>
      </c>
      <c r="N9" s="236" t="s">
        <v>318</v>
      </c>
      <c r="O9" s="224"/>
      <c r="P9" s="236" t="s">
        <v>308</v>
      </c>
      <c r="Q9" s="237" t="s">
        <v>307</v>
      </c>
      <c r="R9" s="238">
        <v>43814</v>
      </c>
      <c r="S9" s="238">
        <v>43817</v>
      </c>
      <c r="T9" s="237" t="s">
        <v>240</v>
      </c>
      <c r="U9" s="237" t="s">
        <v>240</v>
      </c>
      <c r="V9" s="237" t="s">
        <v>240</v>
      </c>
      <c r="W9" s="224" t="str">
        <f>M9</f>
        <v>Yes</v>
      </c>
      <c r="X9" s="252" t="s">
        <v>340</v>
      </c>
      <c r="Y9" s="221" t="s">
        <v>320</v>
      </c>
      <c r="Z9" s="242">
        <v>43812</v>
      </c>
      <c r="AA9" s="240">
        <v>8.3333333333333329E-2</v>
      </c>
      <c r="AB9" s="242">
        <v>43812</v>
      </c>
      <c r="AC9" s="239"/>
      <c r="AD9" s="253" t="s">
        <v>341</v>
      </c>
      <c r="AE9" s="242">
        <v>43813</v>
      </c>
      <c r="AF9" s="240">
        <v>0.76736111111111116</v>
      </c>
      <c r="AG9" s="240">
        <v>0.82986111111111116</v>
      </c>
      <c r="AH9" s="240"/>
      <c r="AI9" s="238">
        <v>43817</v>
      </c>
      <c r="AJ9" s="240">
        <v>0.40625</v>
      </c>
      <c r="AK9" s="224" t="s">
        <v>342</v>
      </c>
      <c r="AL9" s="241">
        <v>43818</v>
      </c>
      <c r="AM9" s="240">
        <v>7.2916666666666671E-2</v>
      </c>
      <c r="AN9" s="224" t="s">
        <v>343</v>
      </c>
      <c r="AO9" s="216" t="s">
        <v>310</v>
      </c>
      <c r="AP9" s="233" t="s">
        <v>251</v>
      </c>
      <c r="AQ9" s="233" t="s">
        <v>240</v>
      </c>
      <c r="AR9" s="233" t="s">
        <v>240</v>
      </c>
      <c r="AS9" s="233" t="s">
        <v>240</v>
      </c>
      <c r="AT9" s="233" t="s">
        <v>240</v>
      </c>
      <c r="AU9" s="233" t="s">
        <v>240</v>
      </c>
      <c r="AV9" s="233" t="s">
        <v>325</v>
      </c>
      <c r="AW9" s="234" t="s">
        <v>344</v>
      </c>
    </row>
    <row r="10" spans="1:49" ht="30" customHeight="1">
      <c r="A10" s="216">
        <f t="shared" si="1"/>
        <v>5</v>
      </c>
      <c r="B10" s="219" t="s">
        <v>345</v>
      </c>
      <c r="C10" s="219" t="s">
        <v>346</v>
      </c>
      <c r="D10" s="219" t="s">
        <v>347</v>
      </c>
      <c r="E10" s="221" t="s">
        <v>337</v>
      </c>
      <c r="F10" s="216" t="s">
        <v>303</v>
      </c>
      <c r="G10" s="221" t="s">
        <v>338</v>
      </c>
      <c r="H10" s="221" t="s">
        <v>305</v>
      </c>
      <c r="I10" s="219"/>
      <c r="J10" s="251" t="s">
        <v>348</v>
      </c>
      <c r="K10" s="221"/>
      <c r="L10" s="221"/>
      <c r="M10" s="235" t="s">
        <v>240</v>
      </c>
      <c r="N10" s="236" t="s">
        <v>318</v>
      </c>
      <c r="O10" s="235"/>
      <c r="P10" s="236" t="s">
        <v>349</v>
      </c>
      <c r="Q10" s="236" t="s">
        <v>307</v>
      </c>
      <c r="R10" s="238">
        <v>43814</v>
      </c>
      <c r="S10" s="238">
        <v>43817</v>
      </c>
      <c r="T10" s="237" t="s">
        <v>240</v>
      </c>
      <c r="U10" s="237" t="s">
        <v>240</v>
      </c>
      <c r="V10" s="237" t="s">
        <v>240</v>
      </c>
      <c r="W10" s="224" t="str">
        <f>M10</f>
        <v>Yes</v>
      </c>
      <c r="X10" s="221" t="s">
        <v>350</v>
      </c>
      <c r="Y10" s="221" t="s">
        <v>320</v>
      </c>
      <c r="Z10" s="241">
        <v>43814</v>
      </c>
      <c r="AA10" s="240">
        <v>8.3333333333333329E-2</v>
      </c>
      <c r="AB10" s="254">
        <v>0.45833333333333331</v>
      </c>
      <c r="AC10" s="241">
        <v>43814</v>
      </c>
      <c r="AD10" s="224" t="s">
        <v>351</v>
      </c>
      <c r="AE10" s="242">
        <v>43814</v>
      </c>
      <c r="AF10" s="240">
        <v>0.58333333333333337</v>
      </c>
      <c r="AG10" s="254">
        <v>0.64583333333333337</v>
      </c>
      <c r="AH10" s="224" t="s">
        <v>352</v>
      </c>
      <c r="AI10" s="238">
        <v>43817</v>
      </c>
      <c r="AJ10" s="240">
        <v>0.86458333333333337</v>
      </c>
      <c r="AK10" s="224" t="s">
        <v>353</v>
      </c>
      <c r="AL10" s="241">
        <v>43818</v>
      </c>
      <c r="AM10" s="240">
        <v>4.1666666666666664E-2</v>
      </c>
      <c r="AN10" s="224" t="s">
        <v>354</v>
      </c>
      <c r="AO10" s="216" t="s">
        <v>310</v>
      </c>
      <c r="AP10" s="233" t="s">
        <v>251</v>
      </c>
      <c r="AQ10" s="233" t="s">
        <v>240</v>
      </c>
      <c r="AR10" s="233" t="s">
        <v>240</v>
      </c>
      <c r="AS10" s="233" t="s">
        <v>240</v>
      </c>
      <c r="AT10" s="233" t="s">
        <v>240</v>
      </c>
      <c r="AU10" s="233" t="s">
        <v>240</v>
      </c>
      <c r="AV10" s="233" t="s">
        <v>325</v>
      </c>
      <c r="AW10" s="234"/>
    </row>
    <row r="11" spans="1:49" ht="30" customHeight="1">
      <c r="A11" s="216">
        <f t="shared" si="1"/>
        <v>6</v>
      </c>
      <c r="B11" s="255" t="s">
        <v>355</v>
      </c>
      <c r="C11" s="219" t="s">
        <v>356</v>
      </c>
      <c r="D11" s="219" t="s">
        <v>347</v>
      </c>
      <c r="E11" s="221" t="s">
        <v>337</v>
      </c>
      <c r="F11" s="216" t="s">
        <v>303</v>
      </c>
      <c r="G11" s="221" t="s">
        <v>338</v>
      </c>
      <c r="H11" s="221" t="s">
        <v>305</v>
      </c>
      <c r="I11" s="219"/>
      <c r="J11" s="221" t="s">
        <v>357</v>
      </c>
      <c r="K11" s="221"/>
      <c r="L11" s="221"/>
      <c r="M11" s="235" t="s">
        <v>240</v>
      </c>
      <c r="N11" s="236" t="s">
        <v>318</v>
      </c>
      <c r="O11" s="235"/>
      <c r="P11" s="236" t="s">
        <v>308</v>
      </c>
      <c r="Q11" s="236" t="s">
        <v>307</v>
      </c>
      <c r="R11" s="238">
        <v>43814</v>
      </c>
      <c r="S11" s="238">
        <v>43817</v>
      </c>
      <c r="T11" s="237" t="s">
        <v>240</v>
      </c>
      <c r="U11" s="237" t="s">
        <v>240</v>
      </c>
      <c r="V11" s="237" t="s">
        <v>240</v>
      </c>
      <c r="W11" s="224" t="s">
        <v>240</v>
      </c>
      <c r="X11" s="221" t="s">
        <v>350</v>
      </c>
      <c r="Y11" s="221"/>
      <c r="Z11" s="242"/>
      <c r="AA11" s="254"/>
      <c r="AB11" s="254"/>
      <c r="AC11" s="242"/>
      <c r="AD11" s="221"/>
      <c r="AE11" s="241">
        <v>43813</v>
      </c>
      <c r="AF11" s="240">
        <v>0.58333333333333337</v>
      </c>
      <c r="AG11" s="240">
        <v>0.64583333333333337</v>
      </c>
      <c r="AH11" s="221" t="s">
        <v>358</v>
      </c>
      <c r="AI11" s="256">
        <v>43817</v>
      </c>
      <c r="AJ11" s="254">
        <v>0.40625</v>
      </c>
      <c r="AK11" s="221" t="s">
        <v>359</v>
      </c>
      <c r="AL11" s="221"/>
      <c r="AM11" s="221"/>
      <c r="AN11" s="221"/>
      <c r="AO11" s="216" t="s">
        <v>310</v>
      </c>
      <c r="AP11" s="233" t="s">
        <v>240</v>
      </c>
      <c r="AQ11" s="233" t="s">
        <v>240</v>
      </c>
      <c r="AR11" s="233" t="s">
        <v>240</v>
      </c>
      <c r="AS11" s="233" t="s">
        <v>240</v>
      </c>
      <c r="AT11" s="233" t="s">
        <v>240</v>
      </c>
      <c r="AU11" s="233" t="s">
        <v>240</v>
      </c>
      <c r="AV11" s="257"/>
      <c r="AW11" s="234"/>
    </row>
    <row r="12" spans="1:49" ht="30" customHeight="1">
      <c r="A12" s="216">
        <f t="shared" si="1"/>
        <v>7</v>
      </c>
      <c r="B12" s="255" t="s">
        <v>360</v>
      </c>
      <c r="C12" s="219" t="s">
        <v>361</v>
      </c>
      <c r="D12" s="255" t="s">
        <v>362</v>
      </c>
      <c r="E12" s="221" t="s">
        <v>363</v>
      </c>
      <c r="F12" s="216" t="s">
        <v>303</v>
      </c>
      <c r="G12" s="221" t="s">
        <v>304</v>
      </c>
      <c r="H12" s="221" t="s">
        <v>305</v>
      </c>
      <c r="I12" s="219" t="s">
        <v>364</v>
      </c>
      <c r="J12" s="251" t="s">
        <v>365</v>
      </c>
      <c r="K12" s="221" t="s">
        <v>243</v>
      </c>
      <c r="L12" s="221" t="s">
        <v>243</v>
      </c>
      <c r="M12" s="235" t="s">
        <v>240</v>
      </c>
      <c r="N12" s="236" t="s">
        <v>307</v>
      </c>
      <c r="O12" s="235">
        <v>15000</v>
      </c>
      <c r="P12" s="236" t="s">
        <v>349</v>
      </c>
      <c r="Q12" s="236" t="s">
        <v>307</v>
      </c>
      <c r="R12" s="238">
        <v>43814</v>
      </c>
      <c r="S12" s="238">
        <v>43817</v>
      </c>
      <c r="T12" s="237" t="s">
        <v>240</v>
      </c>
      <c r="U12" s="237" t="s">
        <v>240</v>
      </c>
      <c r="V12" s="237" t="s">
        <v>240</v>
      </c>
      <c r="W12" s="224" t="str">
        <f t="shared" ref="W12:W17" si="2">M12</f>
        <v>Yes</v>
      </c>
      <c r="X12" s="221" t="s">
        <v>366</v>
      </c>
      <c r="Y12" s="221" t="s">
        <v>320</v>
      </c>
      <c r="Z12" s="242">
        <v>43814</v>
      </c>
      <c r="AA12" s="254">
        <v>0.28472222222222221</v>
      </c>
      <c r="AB12" s="254">
        <v>0.46180555555555558</v>
      </c>
      <c r="AC12" s="242">
        <v>43814</v>
      </c>
      <c r="AD12" s="221" t="s">
        <v>367</v>
      </c>
      <c r="AE12" s="242">
        <v>43814</v>
      </c>
      <c r="AF12" s="254">
        <v>0.58333333333333337</v>
      </c>
      <c r="AG12" s="254">
        <v>0.64583333333333337</v>
      </c>
      <c r="AH12" s="221" t="s">
        <v>358</v>
      </c>
      <c r="AI12" s="242">
        <v>43817</v>
      </c>
      <c r="AJ12" s="254">
        <v>0.61805555555555558</v>
      </c>
      <c r="AK12" s="221" t="s">
        <v>368</v>
      </c>
      <c r="AL12" s="221" t="s">
        <v>369</v>
      </c>
      <c r="AM12" s="221" t="s">
        <v>369</v>
      </c>
      <c r="AN12" s="221" t="s">
        <v>369</v>
      </c>
      <c r="AO12" s="216" t="s">
        <v>310</v>
      </c>
      <c r="AP12" s="233" t="s">
        <v>251</v>
      </c>
      <c r="AQ12" s="233" t="s">
        <v>240</v>
      </c>
      <c r="AR12" s="233" t="s">
        <v>240</v>
      </c>
      <c r="AS12" s="233" t="s">
        <v>240</v>
      </c>
      <c r="AT12" s="233" t="s">
        <v>240</v>
      </c>
      <c r="AU12" s="233" t="s">
        <v>240</v>
      </c>
      <c r="AV12" s="257"/>
      <c r="AW12" s="234"/>
    </row>
    <row r="13" spans="1:49" ht="30" customHeight="1">
      <c r="A13" s="216">
        <f t="shared" si="1"/>
        <v>8</v>
      </c>
      <c r="B13" s="258" t="s">
        <v>370</v>
      </c>
      <c r="C13" s="259" t="s">
        <v>371</v>
      </c>
      <c r="D13" s="260" t="s">
        <v>362</v>
      </c>
      <c r="E13" s="221" t="s">
        <v>363</v>
      </c>
      <c r="F13" s="216" t="s">
        <v>303</v>
      </c>
      <c r="G13" s="221" t="s">
        <v>304</v>
      </c>
      <c r="H13" s="221" t="s">
        <v>305</v>
      </c>
      <c r="I13" s="219"/>
      <c r="J13" s="221" t="s">
        <v>372</v>
      </c>
      <c r="K13" s="221"/>
      <c r="L13" s="221"/>
      <c r="M13" s="235" t="s">
        <v>240</v>
      </c>
      <c r="N13" s="236" t="s">
        <v>307</v>
      </c>
      <c r="O13" s="235">
        <v>15000</v>
      </c>
      <c r="P13" s="236" t="s">
        <v>349</v>
      </c>
      <c r="Q13" s="236" t="s">
        <v>307</v>
      </c>
      <c r="R13" s="238">
        <v>43814</v>
      </c>
      <c r="S13" s="238">
        <v>43817</v>
      </c>
      <c r="T13" s="237" t="s">
        <v>240</v>
      </c>
      <c r="U13" s="237" t="s">
        <v>240</v>
      </c>
      <c r="V13" s="237" t="s">
        <v>240</v>
      </c>
      <c r="W13" s="224" t="str">
        <f t="shared" si="2"/>
        <v>Yes</v>
      </c>
      <c r="X13" s="221" t="s">
        <v>366</v>
      </c>
      <c r="Y13" s="221" t="s">
        <v>320</v>
      </c>
      <c r="Z13" s="242">
        <v>43814</v>
      </c>
      <c r="AA13" s="254">
        <v>0.28472222222222221</v>
      </c>
      <c r="AB13" s="254">
        <v>0.46180555555555558</v>
      </c>
      <c r="AC13" s="242">
        <v>43814</v>
      </c>
      <c r="AD13" s="221" t="s">
        <v>367</v>
      </c>
      <c r="AE13" s="242">
        <v>43814</v>
      </c>
      <c r="AF13" s="254">
        <v>0.58333333333333337</v>
      </c>
      <c r="AG13" s="254">
        <v>0.64583333333333337</v>
      </c>
      <c r="AH13" s="221" t="s">
        <v>358</v>
      </c>
      <c r="AI13" s="242">
        <v>43817</v>
      </c>
      <c r="AJ13" s="254">
        <v>0.61805555555555558</v>
      </c>
      <c r="AK13" s="221" t="s">
        <v>368</v>
      </c>
      <c r="AL13" s="221" t="s">
        <v>369</v>
      </c>
      <c r="AM13" s="221" t="s">
        <v>369</v>
      </c>
      <c r="AN13" s="221" t="s">
        <v>369</v>
      </c>
      <c r="AO13" s="216" t="s">
        <v>310</v>
      </c>
      <c r="AP13" s="233" t="s">
        <v>251</v>
      </c>
      <c r="AQ13" s="233" t="s">
        <v>240</v>
      </c>
      <c r="AR13" s="233" t="s">
        <v>240</v>
      </c>
      <c r="AS13" s="233" t="s">
        <v>240</v>
      </c>
      <c r="AT13" s="233" t="s">
        <v>240</v>
      </c>
      <c r="AU13" s="233" t="s">
        <v>240</v>
      </c>
      <c r="AV13" s="257"/>
      <c r="AW13" s="234"/>
    </row>
    <row r="14" spans="1:49" ht="30" customHeight="1">
      <c r="A14" s="216">
        <f t="shared" si="1"/>
        <v>9</v>
      </c>
      <c r="B14" s="219" t="s">
        <v>373</v>
      </c>
      <c r="C14" s="219" t="s">
        <v>374</v>
      </c>
      <c r="D14" s="219" t="s">
        <v>375</v>
      </c>
      <c r="E14" s="221" t="s">
        <v>376</v>
      </c>
      <c r="F14" s="221" t="s">
        <v>376</v>
      </c>
      <c r="G14" s="221" t="s">
        <v>315</v>
      </c>
      <c r="H14" s="221" t="s">
        <v>305</v>
      </c>
      <c r="I14" s="219" t="s">
        <v>377</v>
      </c>
      <c r="J14" s="221" t="s">
        <v>378</v>
      </c>
      <c r="K14" s="221" t="s">
        <v>243</v>
      </c>
      <c r="L14" s="221" t="s">
        <v>243</v>
      </c>
      <c r="M14" s="235" t="s">
        <v>240</v>
      </c>
      <c r="N14" s="236" t="s">
        <v>318</v>
      </c>
      <c r="O14" s="235"/>
      <c r="P14" s="236" t="s">
        <v>308</v>
      </c>
      <c r="Q14" s="236" t="s">
        <v>307</v>
      </c>
      <c r="R14" s="261">
        <v>43814</v>
      </c>
      <c r="S14" s="261">
        <v>43816</v>
      </c>
      <c r="T14" s="237" t="s">
        <v>240</v>
      </c>
      <c r="U14" s="237" t="s">
        <v>240</v>
      </c>
      <c r="V14" s="237" t="s">
        <v>251</v>
      </c>
      <c r="W14" s="224" t="str">
        <f t="shared" si="2"/>
        <v>Yes</v>
      </c>
      <c r="X14" s="221" t="s">
        <v>379</v>
      </c>
      <c r="Y14" s="221" t="s">
        <v>320</v>
      </c>
      <c r="Z14" s="239">
        <v>43810</v>
      </c>
      <c r="AA14" s="240">
        <v>0.73263888888888884</v>
      </c>
      <c r="AB14" s="242">
        <v>43813</v>
      </c>
      <c r="AC14" s="239"/>
      <c r="AD14" s="224" t="s">
        <v>380</v>
      </c>
      <c r="AE14" s="241">
        <v>43813</v>
      </c>
      <c r="AF14" s="240">
        <v>0.30902777777777779</v>
      </c>
      <c r="AG14" s="262">
        <v>0.37152777777777779</v>
      </c>
      <c r="AH14" s="240"/>
      <c r="AI14" s="242">
        <v>43816</v>
      </c>
      <c r="AJ14" s="240">
        <v>0.86458333333333337</v>
      </c>
      <c r="AK14" s="224" t="s">
        <v>381</v>
      </c>
      <c r="AL14" s="241">
        <v>43817</v>
      </c>
      <c r="AM14" s="240">
        <v>7.2916666666666671E-2</v>
      </c>
      <c r="AN14" s="224" t="s">
        <v>382</v>
      </c>
      <c r="AO14" s="216" t="s">
        <v>310</v>
      </c>
      <c r="AP14" s="233" t="s">
        <v>240</v>
      </c>
      <c r="AQ14" s="233" t="s">
        <v>240</v>
      </c>
      <c r="AR14" s="233" t="s">
        <v>240</v>
      </c>
      <c r="AS14" s="233" t="s">
        <v>240</v>
      </c>
      <c r="AT14" s="233" t="s">
        <v>240</v>
      </c>
      <c r="AU14" s="233" t="s">
        <v>240</v>
      </c>
      <c r="AV14" s="257" t="s">
        <v>325</v>
      </c>
      <c r="AW14" s="234"/>
    </row>
    <row r="15" spans="1:49" ht="30" customHeight="1">
      <c r="A15" s="216">
        <f t="shared" si="1"/>
        <v>10</v>
      </c>
      <c r="B15" s="219" t="s">
        <v>383</v>
      </c>
      <c r="C15" s="219" t="s">
        <v>384</v>
      </c>
      <c r="D15" s="219" t="s">
        <v>385</v>
      </c>
      <c r="E15" s="221" t="s">
        <v>386</v>
      </c>
      <c r="F15" s="221" t="s">
        <v>376</v>
      </c>
      <c r="G15" s="221" t="s">
        <v>387</v>
      </c>
      <c r="H15" s="221" t="s">
        <v>305</v>
      </c>
      <c r="I15" s="219"/>
      <c r="J15" s="251" t="s">
        <v>388</v>
      </c>
      <c r="K15" s="221" t="s">
        <v>243</v>
      </c>
      <c r="L15" s="221" t="s">
        <v>243</v>
      </c>
      <c r="M15" s="235" t="s">
        <v>240</v>
      </c>
      <c r="N15" s="236" t="s">
        <v>389</v>
      </c>
      <c r="O15" s="224"/>
      <c r="P15" s="263" t="s">
        <v>390</v>
      </c>
      <c r="Q15" s="236" t="s">
        <v>307</v>
      </c>
      <c r="R15" s="238">
        <v>43814</v>
      </c>
      <c r="S15" s="238">
        <v>43817</v>
      </c>
      <c r="T15" s="237" t="s">
        <v>240</v>
      </c>
      <c r="U15" s="237" t="s">
        <v>240</v>
      </c>
      <c r="V15" s="237" t="s">
        <v>240</v>
      </c>
      <c r="W15" s="224" t="str">
        <f t="shared" si="2"/>
        <v>Yes</v>
      </c>
      <c r="X15" s="221" t="s">
        <v>391</v>
      </c>
      <c r="Y15" s="221" t="s">
        <v>320</v>
      </c>
      <c r="Z15" s="221"/>
      <c r="AA15" s="221"/>
      <c r="AB15" s="221" t="s">
        <v>369</v>
      </c>
      <c r="AC15" s="221" t="s">
        <v>369</v>
      </c>
      <c r="AD15" s="221" t="s">
        <v>369</v>
      </c>
      <c r="AE15" s="242">
        <v>43814</v>
      </c>
      <c r="AF15" s="254">
        <v>0.35416666666666669</v>
      </c>
      <c r="AG15" s="254">
        <v>0.4201388888888889</v>
      </c>
      <c r="AH15" s="221" t="s">
        <v>392</v>
      </c>
      <c r="AI15" s="264">
        <v>43817</v>
      </c>
      <c r="AJ15" s="254">
        <v>0.62847222222222221</v>
      </c>
      <c r="AK15" s="221" t="s">
        <v>393</v>
      </c>
      <c r="AL15" s="221" t="s">
        <v>369</v>
      </c>
      <c r="AM15" s="221" t="s">
        <v>369</v>
      </c>
      <c r="AN15" s="221" t="s">
        <v>369</v>
      </c>
      <c r="AO15" s="216" t="s">
        <v>310</v>
      </c>
      <c r="AP15" s="233" t="s">
        <v>251</v>
      </c>
      <c r="AQ15" s="233" t="s">
        <v>240</v>
      </c>
      <c r="AR15" s="233" t="s">
        <v>240</v>
      </c>
      <c r="AS15" s="233" t="s">
        <v>240</v>
      </c>
      <c r="AT15" s="233" t="s">
        <v>240</v>
      </c>
      <c r="AU15" s="233" t="s">
        <v>240</v>
      </c>
      <c r="AV15" s="257"/>
      <c r="AW15" s="234"/>
    </row>
    <row r="16" spans="1:49" ht="30" customHeight="1">
      <c r="A16" s="216">
        <f t="shared" si="1"/>
        <v>11</v>
      </c>
      <c r="B16" s="219" t="s">
        <v>394</v>
      </c>
      <c r="C16" s="219" t="s">
        <v>395</v>
      </c>
      <c r="D16" s="219" t="s">
        <v>385</v>
      </c>
      <c r="E16" s="221" t="s">
        <v>386</v>
      </c>
      <c r="F16" s="221" t="s">
        <v>376</v>
      </c>
      <c r="G16" s="221" t="s">
        <v>387</v>
      </c>
      <c r="H16" s="221" t="s">
        <v>305</v>
      </c>
      <c r="I16" s="219"/>
      <c r="J16" s="251" t="s">
        <v>396</v>
      </c>
      <c r="K16" s="221" t="s">
        <v>243</v>
      </c>
      <c r="L16" s="221" t="s">
        <v>243</v>
      </c>
      <c r="M16" s="235" t="s">
        <v>240</v>
      </c>
      <c r="N16" s="236" t="s">
        <v>389</v>
      </c>
      <c r="O16" s="224"/>
      <c r="P16" s="263" t="s">
        <v>390</v>
      </c>
      <c r="Q16" s="236" t="s">
        <v>307</v>
      </c>
      <c r="R16" s="238">
        <v>43814</v>
      </c>
      <c r="S16" s="238">
        <v>43816</v>
      </c>
      <c r="T16" s="237" t="s">
        <v>240</v>
      </c>
      <c r="U16" s="237" t="s">
        <v>240</v>
      </c>
      <c r="V16" s="237" t="s">
        <v>251</v>
      </c>
      <c r="W16" s="224" t="str">
        <f t="shared" si="2"/>
        <v>Yes</v>
      </c>
      <c r="X16" s="221" t="s">
        <v>391</v>
      </c>
      <c r="Y16" s="221" t="s">
        <v>320</v>
      </c>
      <c r="Z16" s="221" t="s">
        <v>369</v>
      </c>
      <c r="AA16" s="221" t="s">
        <v>369</v>
      </c>
      <c r="AB16" s="221" t="s">
        <v>369</v>
      </c>
      <c r="AC16" s="221" t="s">
        <v>369</v>
      </c>
      <c r="AD16" s="221" t="s">
        <v>369</v>
      </c>
      <c r="AE16" s="242">
        <v>43814</v>
      </c>
      <c r="AF16" s="254">
        <v>0.35416666666666669</v>
      </c>
      <c r="AG16" s="254">
        <v>0.4201388888888889</v>
      </c>
      <c r="AH16" s="221" t="s">
        <v>392</v>
      </c>
      <c r="AI16" s="242">
        <v>43816</v>
      </c>
      <c r="AJ16" s="254">
        <v>0.87847222222222221</v>
      </c>
      <c r="AK16" s="221" t="s">
        <v>397</v>
      </c>
      <c r="AL16" s="221" t="s">
        <v>369</v>
      </c>
      <c r="AM16" s="221" t="s">
        <v>369</v>
      </c>
      <c r="AN16" s="221" t="s">
        <v>369</v>
      </c>
      <c r="AO16" s="216" t="s">
        <v>310</v>
      </c>
      <c r="AP16" s="233" t="s">
        <v>251</v>
      </c>
      <c r="AQ16" s="233" t="s">
        <v>240</v>
      </c>
      <c r="AR16" s="233" t="s">
        <v>240</v>
      </c>
      <c r="AS16" s="233" t="s">
        <v>240</v>
      </c>
      <c r="AT16" s="233" t="s">
        <v>240</v>
      </c>
      <c r="AU16" s="233" t="s">
        <v>240</v>
      </c>
      <c r="AV16" s="257"/>
      <c r="AW16" s="234"/>
    </row>
    <row r="17" spans="1:49" ht="30" customHeight="1">
      <c r="A17" s="216">
        <f t="shared" si="1"/>
        <v>12</v>
      </c>
      <c r="B17" s="219" t="s">
        <v>398</v>
      </c>
      <c r="C17" s="265" t="s">
        <v>399</v>
      </c>
      <c r="D17" s="265" t="s">
        <v>385</v>
      </c>
      <c r="E17" s="266" t="s">
        <v>386</v>
      </c>
      <c r="F17" s="266" t="s">
        <v>376</v>
      </c>
      <c r="G17" s="266" t="s">
        <v>400</v>
      </c>
      <c r="H17" s="221" t="s">
        <v>305</v>
      </c>
      <c r="I17" s="265"/>
      <c r="J17" s="266" t="s">
        <v>401</v>
      </c>
      <c r="K17" s="266" t="s">
        <v>243</v>
      </c>
      <c r="L17" s="266" t="s">
        <v>243</v>
      </c>
      <c r="M17" s="267" t="s">
        <v>240</v>
      </c>
      <c r="N17" s="268" t="s">
        <v>389</v>
      </c>
      <c r="O17" s="269"/>
      <c r="P17" s="268" t="s">
        <v>402</v>
      </c>
      <c r="Q17" s="268" t="s">
        <v>307</v>
      </c>
      <c r="R17" s="270">
        <v>43814</v>
      </c>
      <c r="S17" s="270">
        <v>43817</v>
      </c>
      <c r="T17" s="269" t="s">
        <v>240</v>
      </c>
      <c r="U17" s="269" t="s">
        <v>240</v>
      </c>
      <c r="V17" s="269" t="s">
        <v>240</v>
      </c>
      <c r="W17" s="271" t="str">
        <f t="shared" si="2"/>
        <v>Yes</v>
      </c>
      <c r="X17" s="266" t="s">
        <v>403</v>
      </c>
      <c r="Y17" s="266" t="s">
        <v>320</v>
      </c>
      <c r="Z17" s="264">
        <v>43813</v>
      </c>
      <c r="AA17" s="272">
        <v>0.3125</v>
      </c>
      <c r="AB17" s="264">
        <v>43813</v>
      </c>
      <c r="AC17" s="272">
        <v>0.38541666666666669</v>
      </c>
      <c r="AD17" s="266" t="s">
        <v>404</v>
      </c>
      <c r="AE17" s="264">
        <v>43813</v>
      </c>
      <c r="AF17" s="273">
        <v>0.76736111111111116</v>
      </c>
      <c r="AG17" s="273">
        <v>0.82986111111111116</v>
      </c>
      <c r="AH17" s="266" t="s">
        <v>405</v>
      </c>
      <c r="AI17" s="264">
        <v>43817</v>
      </c>
      <c r="AJ17" s="266" t="s">
        <v>369</v>
      </c>
      <c r="AK17" s="266" t="s">
        <v>369</v>
      </c>
      <c r="AL17" s="266" t="s">
        <v>369</v>
      </c>
      <c r="AM17" s="266" t="s">
        <v>369</v>
      </c>
      <c r="AN17" s="266" t="s">
        <v>369</v>
      </c>
      <c r="AO17" s="216" t="s">
        <v>310</v>
      </c>
      <c r="AP17" s="274" t="s">
        <v>251</v>
      </c>
      <c r="AQ17" s="233" t="s">
        <v>240</v>
      </c>
      <c r="AR17" s="233" t="s">
        <v>240</v>
      </c>
      <c r="AS17" s="274" t="s">
        <v>240</v>
      </c>
      <c r="AT17" s="233" t="s">
        <v>240</v>
      </c>
      <c r="AU17" s="274" t="s">
        <v>240</v>
      </c>
      <c r="AV17" s="275"/>
      <c r="AW17" s="276"/>
    </row>
    <row r="18" spans="1:49" ht="30" customHeight="1">
      <c r="A18" s="216">
        <f t="shared" si="1"/>
        <v>13</v>
      </c>
      <c r="B18" s="277" t="s">
        <v>406</v>
      </c>
      <c r="C18" s="219" t="s">
        <v>407</v>
      </c>
      <c r="D18" s="219" t="s">
        <v>408</v>
      </c>
      <c r="E18" s="266" t="s">
        <v>386</v>
      </c>
      <c r="F18" s="266" t="s">
        <v>376</v>
      </c>
      <c r="G18" s="278" t="s">
        <v>409</v>
      </c>
      <c r="H18" s="221" t="s">
        <v>305</v>
      </c>
      <c r="I18" s="219"/>
      <c r="J18" s="224" t="s">
        <v>410</v>
      </c>
      <c r="K18" s="221" t="s">
        <v>243</v>
      </c>
      <c r="L18" s="221" t="s">
        <v>249</v>
      </c>
      <c r="M18" s="235" t="s">
        <v>240</v>
      </c>
      <c r="N18" s="236" t="s">
        <v>307</v>
      </c>
      <c r="O18" s="224"/>
      <c r="P18" s="236" t="s">
        <v>308</v>
      </c>
      <c r="Q18" s="237" t="s">
        <v>307</v>
      </c>
      <c r="R18" s="238">
        <v>43814</v>
      </c>
      <c r="S18" s="238">
        <v>43817</v>
      </c>
      <c r="T18" s="237" t="s">
        <v>240</v>
      </c>
      <c r="U18" s="237" t="s">
        <v>240</v>
      </c>
      <c r="V18" s="237" t="s">
        <v>240</v>
      </c>
      <c r="W18" s="224" t="s">
        <v>240</v>
      </c>
      <c r="X18" s="266" t="s">
        <v>403</v>
      </c>
      <c r="Y18" s="266" t="s">
        <v>320</v>
      </c>
      <c r="Z18" s="264">
        <v>43813</v>
      </c>
      <c r="AA18" s="272">
        <v>0.4375</v>
      </c>
      <c r="AB18" s="264">
        <v>43813</v>
      </c>
      <c r="AC18" s="272">
        <v>0.52083333333333337</v>
      </c>
      <c r="AD18" s="266" t="s">
        <v>411</v>
      </c>
      <c r="AE18" s="264">
        <v>43813</v>
      </c>
      <c r="AF18" s="279">
        <v>0.58333333333333337</v>
      </c>
      <c r="AG18" s="279">
        <v>0.64583333333333337</v>
      </c>
      <c r="AH18" s="235" t="s">
        <v>322</v>
      </c>
      <c r="AI18" s="264">
        <v>43817</v>
      </c>
      <c r="AJ18" s="266" t="s">
        <v>412</v>
      </c>
      <c r="AK18" s="266" t="s">
        <v>412</v>
      </c>
      <c r="AL18" s="266" t="s">
        <v>412</v>
      </c>
      <c r="AM18" s="266" t="s">
        <v>412</v>
      </c>
      <c r="AN18" s="266" t="s">
        <v>412</v>
      </c>
      <c r="AO18" s="216" t="s">
        <v>310</v>
      </c>
      <c r="AP18" s="266" t="s">
        <v>240</v>
      </c>
      <c r="AQ18" s="233" t="s">
        <v>240</v>
      </c>
      <c r="AR18" s="233" t="s">
        <v>240</v>
      </c>
      <c r="AS18" s="266" t="s">
        <v>240</v>
      </c>
      <c r="AT18" s="233" t="s">
        <v>240</v>
      </c>
      <c r="AU18" s="266" t="s">
        <v>240</v>
      </c>
      <c r="AV18" s="257" t="s">
        <v>325</v>
      </c>
      <c r="AW18" s="276"/>
    </row>
    <row r="19" spans="1:49" ht="30" customHeight="1">
      <c r="A19" s="216">
        <f t="shared" si="1"/>
        <v>14</v>
      </c>
      <c r="B19" s="219" t="s">
        <v>413</v>
      </c>
      <c r="C19" s="219" t="s">
        <v>414</v>
      </c>
      <c r="D19" s="219" t="s">
        <v>415</v>
      </c>
      <c r="E19" s="221" t="s">
        <v>376</v>
      </c>
      <c r="F19" s="221" t="s">
        <v>376</v>
      </c>
      <c r="G19" s="221" t="s">
        <v>387</v>
      </c>
      <c r="H19" s="221" t="s">
        <v>305</v>
      </c>
      <c r="I19" s="219"/>
      <c r="J19" s="280" t="s">
        <v>416</v>
      </c>
      <c r="K19" s="221" t="s">
        <v>243</v>
      </c>
      <c r="L19" s="221" t="s">
        <v>249</v>
      </c>
      <c r="M19" s="235" t="s">
        <v>240</v>
      </c>
      <c r="N19" s="236" t="s">
        <v>307</v>
      </c>
      <c r="O19" s="235"/>
      <c r="P19" s="236" t="s">
        <v>308</v>
      </c>
      <c r="Q19" s="236" t="s">
        <v>307</v>
      </c>
      <c r="R19" s="261">
        <v>43814</v>
      </c>
      <c r="S19" s="261">
        <v>43816</v>
      </c>
      <c r="T19" s="237" t="s">
        <v>240</v>
      </c>
      <c r="U19" s="237" t="s">
        <v>240</v>
      </c>
      <c r="V19" s="237" t="s">
        <v>251</v>
      </c>
      <c r="W19" s="224" t="str">
        <f t="shared" ref="W19:W45" si="3">M19</f>
        <v>Yes</v>
      </c>
      <c r="X19" s="221" t="s">
        <v>391</v>
      </c>
      <c r="Y19" s="221" t="s">
        <v>320</v>
      </c>
      <c r="Z19" s="221" t="s">
        <v>369</v>
      </c>
      <c r="AA19" s="221" t="s">
        <v>369</v>
      </c>
      <c r="AB19" s="221" t="s">
        <v>369</v>
      </c>
      <c r="AC19" s="221" t="s">
        <v>369</v>
      </c>
      <c r="AD19" s="221" t="s">
        <v>369</v>
      </c>
      <c r="AE19" s="242">
        <v>43813</v>
      </c>
      <c r="AF19" s="281">
        <v>0.79861111111111116</v>
      </c>
      <c r="AG19" s="281">
        <v>0.85763888888888884</v>
      </c>
      <c r="AH19" s="216" t="s">
        <v>417</v>
      </c>
      <c r="AI19" s="242">
        <v>43816</v>
      </c>
      <c r="AJ19" s="254">
        <v>0.87847222222222221</v>
      </c>
      <c r="AK19" s="221" t="s">
        <v>418</v>
      </c>
      <c r="AL19" s="221" t="s">
        <v>369</v>
      </c>
      <c r="AM19" s="221" t="s">
        <v>369</v>
      </c>
      <c r="AN19" s="221" t="s">
        <v>369</v>
      </c>
      <c r="AO19" s="216" t="s">
        <v>310</v>
      </c>
      <c r="AP19" s="233" t="s">
        <v>251</v>
      </c>
      <c r="AQ19" s="233" t="s">
        <v>240</v>
      </c>
      <c r="AR19" s="233" t="s">
        <v>240</v>
      </c>
      <c r="AS19" s="233" t="s">
        <v>240</v>
      </c>
      <c r="AT19" s="233" t="s">
        <v>240</v>
      </c>
      <c r="AU19" s="233" t="s">
        <v>240</v>
      </c>
      <c r="AV19" s="257" t="s">
        <v>325</v>
      </c>
      <c r="AW19" s="234"/>
    </row>
    <row r="20" spans="1:49" ht="30" customHeight="1">
      <c r="A20" s="216">
        <f t="shared" si="1"/>
        <v>15</v>
      </c>
      <c r="B20" s="219" t="s">
        <v>419</v>
      </c>
      <c r="C20" s="219" t="s">
        <v>420</v>
      </c>
      <c r="D20" s="219" t="s">
        <v>421</v>
      </c>
      <c r="E20" s="221" t="s">
        <v>376</v>
      </c>
      <c r="F20" s="221" t="s">
        <v>376</v>
      </c>
      <c r="G20" s="278" t="s">
        <v>409</v>
      </c>
      <c r="H20" s="221" t="s">
        <v>305</v>
      </c>
      <c r="I20" s="255"/>
      <c r="J20" s="235" t="s">
        <v>422</v>
      </c>
      <c r="K20" s="221"/>
      <c r="L20" s="221"/>
      <c r="M20" s="235" t="s">
        <v>240</v>
      </c>
      <c r="N20" s="236" t="s">
        <v>307</v>
      </c>
      <c r="O20" s="224"/>
      <c r="P20" s="236" t="s">
        <v>308</v>
      </c>
      <c r="Q20" s="236" t="s">
        <v>307</v>
      </c>
      <c r="R20" s="261">
        <v>43814</v>
      </c>
      <c r="S20" s="238">
        <v>43817</v>
      </c>
      <c r="T20" s="237" t="s">
        <v>240</v>
      </c>
      <c r="U20" s="237" t="s">
        <v>240</v>
      </c>
      <c r="V20" s="237" t="s">
        <v>240</v>
      </c>
      <c r="W20" s="224" t="str">
        <f t="shared" si="3"/>
        <v>Yes</v>
      </c>
      <c r="X20" s="266" t="s">
        <v>403</v>
      </c>
      <c r="Y20" s="266" t="s">
        <v>320</v>
      </c>
      <c r="Z20" s="242">
        <v>43813</v>
      </c>
      <c r="AA20" s="240">
        <v>0.4375</v>
      </c>
      <c r="AB20" s="242">
        <v>43813</v>
      </c>
      <c r="AC20" s="240">
        <v>0.52083333333333337</v>
      </c>
      <c r="AD20" s="224" t="s">
        <v>411</v>
      </c>
      <c r="AE20" s="241">
        <v>43813</v>
      </c>
      <c r="AF20" s="240">
        <v>0.58333333333333337</v>
      </c>
      <c r="AG20" s="240">
        <v>0.64583333333333337</v>
      </c>
      <c r="AH20" s="221" t="s">
        <v>322</v>
      </c>
      <c r="AI20" s="241">
        <v>43817</v>
      </c>
      <c r="AJ20" s="266" t="s">
        <v>423</v>
      </c>
      <c r="AK20" s="266" t="s">
        <v>423</v>
      </c>
      <c r="AL20" s="266" t="s">
        <v>423</v>
      </c>
      <c r="AM20" s="266" t="s">
        <v>423</v>
      </c>
      <c r="AN20" s="266" t="s">
        <v>423</v>
      </c>
      <c r="AO20" s="216" t="s">
        <v>310</v>
      </c>
      <c r="AP20" s="233" t="s">
        <v>240</v>
      </c>
      <c r="AQ20" s="233" t="s">
        <v>240</v>
      </c>
      <c r="AR20" s="233" t="s">
        <v>240</v>
      </c>
      <c r="AS20" s="233" t="s">
        <v>240</v>
      </c>
      <c r="AT20" s="233" t="s">
        <v>240</v>
      </c>
      <c r="AU20" s="233" t="s">
        <v>240</v>
      </c>
      <c r="AV20" s="233"/>
      <c r="AW20" s="234"/>
    </row>
    <row r="21" spans="1:49" ht="30" customHeight="1">
      <c r="A21" s="216">
        <f t="shared" si="1"/>
        <v>16</v>
      </c>
      <c r="B21" s="282" t="s">
        <v>424</v>
      </c>
      <c r="C21" s="219" t="s">
        <v>425</v>
      </c>
      <c r="D21" s="219" t="s">
        <v>426</v>
      </c>
      <c r="E21" s="221" t="s">
        <v>427</v>
      </c>
      <c r="F21" s="216" t="s">
        <v>303</v>
      </c>
      <c r="G21" s="221" t="s">
        <v>338</v>
      </c>
      <c r="H21" s="221" t="s">
        <v>305</v>
      </c>
      <c r="I21" s="255" t="s">
        <v>428</v>
      </c>
      <c r="J21" s="235" t="s">
        <v>429</v>
      </c>
      <c r="K21" s="221" t="s">
        <v>243</v>
      </c>
      <c r="L21" s="221" t="s">
        <v>249</v>
      </c>
      <c r="M21" s="235" t="s">
        <v>240</v>
      </c>
      <c r="N21" s="236" t="s">
        <v>318</v>
      </c>
      <c r="O21" s="224"/>
      <c r="P21" s="236" t="s">
        <v>308</v>
      </c>
      <c r="Q21" s="237" t="s">
        <v>307</v>
      </c>
      <c r="R21" s="238">
        <v>43814</v>
      </c>
      <c r="S21" s="238">
        <v>43817</v>
      </c>
      <c r="T21" s="237" t="s">
        <v>240</v>
      </c>
      <c r="U21" s="237" t="s">
        <v>240</v>
      </c>
      <c r="V21" s="237" t="s">
        <v>240</v>
      </c>
      <c r="W21" s="224" t="str">
        <f t="shared" si="3"/>
        <v>Yes</v>
      </c>
      <c r="X21" s="221" t="s">
        <v>430</v>
      </c>
      <c r="Y21" s="221" t="s">
        <v>320</v>
      </c>
      <c r="Z21" s="242">
        <v>43812</v>
      </c>
      <c r="AA21" s="240">
        <v>0.91666666666666663</v>
      </c>
      <c r="AB21" s="242">
        <v>43813</v>
      </c>
      <c r="AC21" s="240">
        <v>0.61111111111111116</v>
      </c>
      <c r="AD21" s="224" t="s">
        <v>431</v>
      </c>
      <c r="AE21" s="241">
        <v>43813</v>
      </c>
      <c r="AF21" s="240">
        <v>0.76736111111111116</v>
      </c>
      <c r="AG21" s="240">
        <v>0.82986111111111116</v>
      </c>
      <c r="AH21" s="221" t="s">
        <v>405</v>
      </c>
      <c r="AI21" s="241">
        <v>43817</v>
      </c>
      <c r="AJ21" s="240">
        <v>0.40625</v>
      </c>
      <c r="AK21" s="224" t="s">
        <v>432</v>
      </c>
      <c r="AL21" s="242">
        <v>43817</v>
      </c>
      <c r="AM21" s="240">
        <v>0.99305555555555558</v>
      </c>
      <c r="AN21" s="224" t="s">
        <v>433</v>
      </c>
      <c r="AO21" s="216" t="s">
        <v>310</v>
      </c>
      <c r="AP21" s="233" t="s">
        <v>251</v>
      </c>
      <c r="AQ21" s="233" t="s">
        <v>240</v>
      </c>
      <c r="AR21" s="233" t="s">
        <v>240</v>
      </c>
      <c r="AS21" s="233" t="s">
        <v>240</v>
      </c>
      <c r="AT21" s="233" t="s">
        <v>240</v>
      </c>
      <c r="AU21" s="233" t="s">
        <v>240</v>
      </c>
      <c r="AV21" s="233" t="s">
        <v>325</v>
      </c>
      <c r="AW21" s="234"/>
    </row>
    <row r="22" spans="1:49" ht="30" customHeight="1">
      <c r="A22" s="216">
        <f t="shared" si="1"/>
        <v>17</v>
      </c>
      <c r="B22" s="283" t="s">
        <v>434</v>
      </c>
      <c r="C22" s="218" t="s">
        <v>435</v>
      </c>
      <c r="D22" s="218" t="s">
        <v>426</v>
      </c>
      <c r="E22" s="216" t="s">
        <v>427</v>
      </c>
      <c r="F22" s="216" t="s">
        <v>303</v>
      </c>
      <c r="G22" s="216" t="s">
        <v>338</v>
      </c>
      <c r="H22" s="221" t="s">
        <v>305</v>
      </c>
      <c r="I22" s="218"/>
      <c r="J22" s="284" t="s">
        <v>436</v>
      </c>
      <c r="K22" s="216" t="s">
        <v>243</v>
      </c>
      <c r="L22" s="216" t="s">
        <v>243</v>
      </c>
      <c r="M22" s="235" t="s">
        <v>240</v>
      </c>
      <c r="N22" s="236" t="s">
        <v>331</v>
      </c>
      <c r="O22" s="235"/>
      <c r="P22" s="236" t="s">
        <v>308</v>
      </c>
      <c r="Q22" s="236" t="s">
        <v>331</v>
      </c>
      <c r="R22" s="285">
        <v>43814</v>
      </c>
      <c r="S22" s="285">
        <v>43817</v>
      </c>
      <c r="T22" s="237" t="s">
        <v>332</v>
      </c>
      <c r="U22" s="237" t="s">
        <v>332</v>
      </c>
      <c r="V22" s="237" t="s">
        <v>332</v>
      </c>
      <c r="W22" s="235" t="str">
        <f t="shared" si="3"/>
        <v>Yes</v>
      </c>
      <c r="X22" s="235" t="s">
        <v>430</v>
      </c>
      <c r="Y22" s="216"/>
      <c r="Z22" s="230"/>
      <c r="AA22" s="230"/>
      <c r="AB22" s="286"/>
      <c r="AC22" s="230"/>
      <c r="AD22" s="230"/>
      <c r="AE22" s="230"/>
      <c r="AF22" s="230"/>
      <c r="AG22" s="230"/>
      <c r="AH22" s="230"/>
      <c r="AI22" s="230"/>
      <c r="AJ22" s="230"/>
      <c r="AK22" s="230"/>
      <c r="AL22" s="287"/>
      <c r="AM22" s="230"/>
      <c r="AN22" s="230"/>
      <c r="AO22" s="216" t="s">
        <v>310</v>
      </c>
      <c r="AP22" s="288"/>
      <c r="AQ22" s="233" t="s">
        <v>240</v>
      </c>
      <c r="AR22" s="233" t="s">
        <v>240</v>
      </c>
      <c r="AS22" s="233" t="s">
        <v>240</v>
      </c>
      <c r="AT22" s="233" t="s">
        <v>240</v>
      </c>
      <c r="AU22" s="233" t="s">
        <v>240</v>
      </c>
      <c r="AV22" s="263" t="s">
        <v>437</v>
      </c>
      <c r="AW22" s="289"/>
    </row>
    <row r="23" spans="1:49" ht="30" customHeight="1">
      <c r="A23" s="216">
        <f t="shared" si="1"/>
        <v>18</v>
      </c>
      <c r="B23" s="219" t="s">
        <v>438</v>
      </c>
      <c r="C23" s="219" t="s">
        <v>439</v>
      </c>
      <c r="D23" s="219" t="s">
        <v>440</v>
      </c>
      <c r="E23" s="221" t="s">
        <v>427</v>
      </c>
      <c r="F23" s="216" t="s">
        <v>303</v>
      </c>
      <c r="G23" s="221" t="s">
        <v>338</v>
      </c>
      <c r="H23" s="221" t="s">
        <v>305</v>
      </c>
      <c r="I23" s="219"/>
      <c r="J23" s="251" t="s">
        <v>441</v>
      </c>
      <c r="K23" s="221" t="s">
        <v>243</v>
      </c>
      <c r="L23" s="221" t="s">
        <v>249</v>
      </c>
      <c r="M23" s="235" t="s">
        <v>240</v>
      </c>
      <c r="N23" s="236" t="s">
        <v>318</v>
      </c>
      <c r="O23" s="224"/>
      <c r="P23" s="236" t="s">
        <v>308</v>
      </c>
      <c r="Q23" s="237" t="s">
        <v>307</v>
      </c>
      <c r="R23" s="238">
        <v>43814</v>
      </c>
      <c r="S23" s="238">
        <v>43817</v>
      </c>
      <c r="T23" s="237" t="s">
        <v>240</v>
      </c>
      <c r="U23" s="237" t="s">
        <v>240</v>
      </c>
      <c r="V23" s="237" t="s">
        <v>240</v>
      </c>
      <c r="W23" s="224" t="str">
        <f t="shared" si="3"/>
        <v>Yes</v>
      </c>
      <c r="X23" s="221" t="s">
        <v>442</v>
      </c>
      <c r="Y23" s="221" t="s">
        <v>320</v>
      </c>
      <c r="Z23" s="242">
        <v>43812</v>
      </c>
      <c r="AA23" s="240">
        <v>0.94097222222222221</v>
      </c>
      <c r="AB23" s="242">
        <v>43812</v>
      </c>
      <c r="AC23" s="240">
        <v>0.26041666666666669</v>
      </c>
      <c r="AD23" s="224" t="s">
        <v>443</v>
      </c>
      <c r="AE23" s="241">
        <v>43813</v>
      </c>
      <c r="AF23" s="240">
        <v>0.58333333333333337</v>
      </c>
      <c r="AG23" s="240">
        <v>0.64583333333333337</v>
      </c>
      <c r="AH23" s="224" t="s">
        <v>444</v>
      </c>
      <c r="AI23" s="238">
        <v>43817</v>
      </c>
      <c r="AJ23" s="240">
        <v>0.86458333333333337</v>
      </c>
      <c r="AK23" s="224" t="s">
        <v>445</v>
      </c>
      <c r="AL23" s="290">
        <v>43818</v>
      </c>
      <c r="AM23" s="240">
        <v>8.3333333333333329E-2</v>
      </c>
      <c r="AN23" s="224" t="s">
        <v>446</v>
      </c>
      <c r="AO23" s="216" t="s">
        <v>447</v>
      </c>
      <c r="AP23" s="233" t="s">
        <v>448</v>
      </c>
      <c r="AQ23" s="233" t="s">
        <v>448</v>
      </c>
      <c r="AR23" s="233" t="s">
        <v>448</v>
      </c>
      <c r="AS23" s="233" t="s">
        <v>448</v>
      </c>
      <c r="AT23" s="233" t="s">
        <v>448</v>
      </c>
      <c r="AU23" s="233" t="s">
        <v>448</v>
      </c>
      <c r="AV23" s="233" t="s">
        <v>325</v>
      </c>
      <c r="AW23" s="234"/>
    </row>
    <row r="24" spans="1:49" ht="30" customHeight="1">
      <c r="A24" s="216">
        <f t="shared" si="1"/>
        <v>19</v>
      </c>
      <c r="B24" s="219" t="s">
        <v>449</v>
      </c>
      <c r="C24" s="219" t="s">
        <v>450</v>
      </c>
      <c r="D24" s="219" t="s">
        <v>328</v>
      </c>
      <c r="E24" s="221" t="s">
        <v>427</v>
      </c>
      <c r="F24" s="216" t="s">
        <v>303</v>
      </c>
      <c r="G24" s="221" t="s">
        <v>338</v>
      </c>
      <c r="H24" s="221" t="s">
        <v>305</v>
      </c>
      <c r="I24" s="219" t="s">
        <v>451</v>
      </c>
      <c r="J24" s="224" t="s">
        <v>452</v>
      </c>
      <c r="K24" s="221" t="s">
        <v>243</v>
      </c>
      <c r="L24" s="221" t="s">
        <v>249</v>
      </c>
      <c r="M24" s="235" t="s">
        <v>240</v>
      </c>
      <c r="N24" s="236" t="s">
        <v>318</v>
      </c>
      <c r="O24" s="224"/>
      <c r="P24" s="236" t="s">
        <v>308</v>
      </c>
      <c r="Q24" s="237" t="s">
        <v>331</v>
      </c>
      <c r="R24" s="238">
        <v>43814</v>
      </c>
      <c r="S24" s="238">
        <v>43817</v>
      </c>
      <c r="T24" s="237" t="s">
        <v>332</v>
      </c>
      <c r="U24" s="237" t="s">
        <v>332</v>
      </c>
      <c r="V24" s="237" t="s">
        <v>332</v>
      </c>
      <c r="W24" s="224" t="str">
        <f t="shared" si="3"/>
        <v>Yes</v>
      </c>
      <c r="X24" s="221" t="s">
        <v>430</v>
      </c>
      <c r="Y24" s="221" t="s">
        <v>320</v>
      </c>
      <c r="Z24" s="242">
        <v>43812</v>
      </c>
      <c r="AA24" s="240">
        <v>0.91666666666666663</v>
      </c>
      <c r="AB24" s="242">
        <v>43813</v>
      </c>
      <c r="AC24" s="240">
        <v>0.61111111111111116</v>
      </c>
      <c r="AD24" s="224" t="s">
        <v>431</v>
      </c>
      <c r="AE24" s="241">
        <v>43813</v>
      </c>
      <c r="AF24" s="240">
        <v>0.76736111111111116</v>
      </c>
      <c r="AG24" s="254">
        <v>0.82986111111111116</v>
      </c>
      <c r="AH24" s="221" t="s">
        <v>405</v>
      </c>
      <c r="AI24" s="241">
        <v>43817</v>
      </c>
      <c r="AJ24" s="240">
        <v>0.40625</v>
      </c>
      <c r="AK24" s="224" t="s">
        <v>359</v>
      </c>
      <c r="AL24" s="290">
        <v>43817</v>
      </c>
      <c r="AM24" s="240">
        <v>0.99305555555555558</v>
      </c>
      <c r="AN24" s="224" t="s">
        <v>433</v>
      </c>
      <c r="AO24" s="216" t="s">
        <v>310</v>
      </c>
      <c r="AP24" s="233" t="s">
        <v>251</v>
      </c>
      <c r="AQ24" s="233" t="s">
        <v>240</v>
      </c>
      <c r="AR24" s="233" t="s">
        <v>240</v>
      </c>
      <c r="AS24" s="233" t="s">
        <v>240</v>
      </c>
      <c r="AT24" s="233" t="s">
        <v>240</v>
      </c>
      <c r="AU24" s="233" t="s">
        <v>240</v>
      </c>
      <c r="AV24" s="233" t="s">
        <v>325</v>
      </c>
      <c r="AW24" s="234"/>
    </row>
    <row r="25" spans="1:49" ht="30" customHeight="1">
      <c r="A25" s="216">
        <f t="shared" si="1"/>
        <v>20</v>
      </c>
      <c r="B25" s="219" t="s">
        <v>453</v>
      </c>
      <c r="C25" s="219" t="s">
        <v>454</v>
      </c>
      <c r="D25" s="219" t="s">
        <v>455</v>
      </c>
      <c r="E25" s="221" t="s">
        <v>456</v>
      </c>
      <c r="F25" s="216" t="s">
        <v>303</v>
      </c>
      <c r="G25" s="221" t="s">
        <v>315</v>
      </c>
      <c r="H25" s="221" t="s">
        <v>305</v>
      </c>
      <c r="I25" s="219"/>
      <c r="J25" s="221" t="s">
        <v>457</v>
      </c>
      <c r="K25" s="221"/>
      <c r="L25" s="221"/>
      <c r="M25" s="235" t="s">
        <v>240</v>
      </c>
      <c r="N25" s="236" t="s">
        <v>318</v>
      </c>
      <c r="O25" s="224"/>
      <c r="P25" s="236" t="s">
        <v>349</v>
      </c>
      <c r="Q25" s="237" t="s">
        <v>307</v>
      </c>
      <c r="R25" s="238">
        <v>43814</v>
      </c>
      <c r="S25" s="238">
        <v>43817</v>
      </c>
      <c r="T25" s="237" t="s">
        <v>240</v>
      </c>
      <c r="U25" s="237" t="s">
        <v>240</v>
      </c>
      <c r="V25" s="237" t="s">
        <v>240</v>
      </c>
      <c r="W25" s="224" t="str">
        <f t="shared" si="3"/>
        <v>Yes</v>
      </c>
      <c r="X25" s="221" t="s">
        <v>458</v>
      </c>
      <c r="Y25" s="174" t="s">
        <v>320</v>
      </c>
      <c r="Z25" s="242">
        <v>43813</v>
      </c>
      <c r="AA25" s="254">
        <v>0.66319444444444442</v>
      </c>
      <c r="AB25" s="242">
        <v>43814</v>
      </c>
      <c r="AC25" s="254">
        <v>0.38541666666666669</v>
      </c>
      <c r="AD25" s="252" t="s">
        <v>459</v>
      </c>
      <c r="AE25" s="242">
        <v>43814</v>
      </c>
      <c r="AF25" s="254">
        <v>0.4513888888888889</v>
      </c>
      <c r="AG25" s="254">
        <v>0.51041666666666663</v>
      </c>
      <c r="AH25" s="221" t="s">
        <v>460</v>
      </c>
      <c r="AI25" s="242">
        <v>43817</v>
      </c>
      <c r="AJ25" s="254">
        <v>0.44444444444444442</v>
      </c>
      <c r="AK25" s="221" t="s">
        <v>461</v>
      </c>
      <c r="AL25" s="242">
        <v>43819</v>
      </c>
      <c r="AM25" s="254">
        <v>0.47916666666666669</v>
      </c>
      <c r="AN25" s="221" t="s">
        <v>462</v>
      </c>
      <c r="AO25" s="216" t="s">
        <v>310</v>
      </c>
      <c r="AP25" s="233" t="s">
        <v>251</v>
      </c>
      <c r="AQ25" s="233" t="s">
        <v>240</v>
      </c>
      <c r="AR25" s="233" t="s">
        <v>240</v>
      </c>
      <c r="AS25" s="233" t="s">
        <v>240</v>
      </c>
      <c r="AT25" s="233" t="s">
        <v>240</v>
      </c>
      <c r="AU25" s="233" t="s">
        <v>240</v>
      </c>
      <c r="AV25" s="257"/>
      <c r="AW25" s="234"/>
    </row>
    <row r="26" spans="1:49" ht="30" customHeight="1">
      <c r="A26" s="216">
        <f t="shared" si="1"/>
        <v>21</v>
      </c>
      <c r="B26" s="219" t="s">
        <v>463</v>
      </c>
      <c r="C26" s="219" t="s">
        <v>464</v>
      </c>
      <c r="D26" s="219" t="s">
        <v>328</v>
      </c>
      <c r="E26" s="221" t="s">
        <v>465</v>
      </c>
      <c r="F26" s="216" t="s">
        <v>303</v>
      </c>
      <c r="G26" s="221" t="s">
        <v>315</v>
      </c>
      <c r="H26" s="221" t="s">
        <v>305</v>
      </c>
      <c r="I26" s="219" t="s">
        <v>466</v>
      </c>
      <c r="J26" s="251" t="s">
        <v>467</v>
      </c>
      <c r="K26" s="221" t="s">
        <v>243</v>
      </c>
      <c r="L26" s="221" t="s">
        <v>249</v>
      </c>
      <c r="M26" s="235" t="s">
        <v>240</v>
      </c>
      <c r="N26" s="236" t="s">
        <v>318</v>
      </c>
      <c r="O26" s="224"/>
      <c r="P26" s="236" t="s">
        <v>308</v>
      </c>
      <c r="Q26" s="237" t="s">
        <v>331</v>
      </c>
      <c r="R26" s="238">
        <v>43814</v>
      </c>
      <c r="S26" s="238">
        <v>43817</v>
      </c>
      <c r="T26" s="237" t="s">
        <v>332</v>
      </c>
      <c r="U26" s="237" t="s">
        <v>332</v>
      </c>
      <c r="V26" s="237" t="s">
        <v>332</v>
      </c>
      <c r="W26" s="224" t="str">
        <f t="shared" si="3"/>
        <v>Yes</v>
      </c>
      <c r="X26" s="221" t="s">
        <v>468</v>
      </c>
      <c r="Y26" s="221" t="s">
        <v>320</v>
      </c>
      <c r="Z26" s="221"/>
      <c r="AA26" s="221"/>
      <c r="AB26" s="234"/>
      <c r="AC26" s="221"/>
      <c r="AD26" s="221"/>
      <c r="AE26" s="242">
        <v>43813</v>
      </c>
      <c r="AF26" s="240">
        <v>0.58333333333333337</v>
      </c>
      <c r="AG26" s="262">
        <v>0.64583333333333337</v>
      </c>
      <c r="AH26" s="224" t="s">
        <v>322</v>
      </c>
      <c r="AI26" s="238">
        <v>43817</v>
      </c>
      <c r="AJ26" s="240">
        <v>0.62847222222222221</v>
      </c>
      <c r="AK26" s="224" t="s">
        <v>469</v>
      </c>
      <c r="AL26" s="239">
        <v>43817</v>
      </c>
      <c r="AM26" s="240">
        <v>0.98611111111111116</v>
      </c>
      <c r="AN26" s="224" t="s">
        <v>470</v>
      </c>
      <c r="AO26" s="216" t="s">
        <v>310</v>
      </c>
      <c r="AP26" s="233" t="s">
        <v>240</v>
      </c>
      <c r="AQ26" s="233" t="s">
        <v>240</v>
      </c>
      <c r="AR26" s="233" t="s">
        <v>240</v>
      </c>
      <c r="AS26" s="233" t="s">
        <v>240</v>
      </c>
      <c r="AT26" s="233" t="s">
        <v>240</v>
      </c>
      <c r="AU26" s="233" t="s">
        <v>240</v>
      </c>
      <c r="AV26" s="257"/>
      <c r="AW26" s="234"/>
    </row>
    <row r="27" spans="1:49" ht="30" customHeight="1">
      <c r="A27" s="216">
        <f t="shared" si="1"/>
        <v>22</v>
      </c>
      <c r="B27" s="219" t="s">
        <v>471</v>
      </c>
      <c r="C27" s="219" t="s">
        <v>472</v>
      </c>
      <c r="D27" s="219" t="s">
        <v>328</v>
      </c>
      <c r="E27" s="221" t="s">
        <v>465</v>
      </c>
      <c r="F27" s="216" t="s">
        <v>303</v>
      </c>
      <c r="G27" s="221" t="s">
        <v>315</v>
      </c>
      <c r="H27" s="221" t="s">
        <v>329</v>
      </c>
      <c r="I27" s="219"/>
      <c r="J27" s="251" t="s">
        <v>473</v>
      </c>
      <c r="K27" s="221" t="s">
        <v>243</v>
      </c>
      <c r="L27" s="221" t="s">
        <v>249</v>
      </c>
      <c r="M27" s="235" t="s">
        <v>240</v>
      </c>
      <c r="N27" s="236" t="s">
        <v>318</v>
      </c>
      <c r="O27" s="224"/>
      <c r="P27" s="236" t="s">
        <v>308</v>
      </c>
      <c r="Q27" s="237" t="s">
        <v>331</v>
      </c>
      <c r="R27" s="238">
        <v>43814</v>
      </c>
      <c r="S27" s="238">
        <v>43817</v>
      </c>
      <c r="T27" s="237" t="s">
        <v>332</v>
      </c>
      <c r="U27" s="237" t="s">
        <v>332</v>
      </c>
      <c r="V27" s="237" t="s">
        <v>332</v>
      </c>
      <c r="W27" s="224" t="str">
        <f t="shared" si="3"/>
        <v>Yes</v>
      </c>
      <c r="X27" s="221" t="s">
        <v>474</v>
      </c>
      <c r="Y27" s="221" t="s">
        <v>320</v>
      </c>
      <c r="Z27" s="291"/>
      <c r="AA27" s="292"/>
      <c r="AB27" s="291"/>
      <c r="AC27" s="292"/>
      <c r="AD27" s="249"/>
      <c r="AE27" s="291"/>
      <c r="AF27" s="292"/>
      <c r="AG27" s="292"/>
      <c r="AH27" s="250" t="s">
        <v>333</v>
      </c>
      <c r="AI27" s="238">
        <v>43817</v>
      </c>
      <c r="AJ27" s="254">
        <v>0.87847222222222221</v>
      </c>
      <c r="AK27" s="221" t="s">
        <v>418</v>
      </c>
      <c r="AL27" s="242">
        <v>43818</v>
      </c>
      <c r="AM27" s="254">
        <v>3.4722222222222224E-2</v>
      </c>
      <c r="AN27" s="221" t="s">
        <v>475</v>
      </c>
      <c r="AO27" s="216" t="s">
        <v>310</v>
      </c>
      <c r="AP27" s="233" t="s">
        <v>240</v>
      </c>
      <c r="AQ27" s="233" t="s">
        <v>240</v>
      </c>
      <c r="AR27" s="233" t="s">
        <v>240</v>
      </c>
      <c r="AS27" s="233" t="s">
        <v>240</v>
      </c>
      <c r="AT27" s="233" t="s">
        <v>240</v>
      </c>
      <c r="AU27" s="233" t="s">
        <v>240</v>
      </c>
      <c r="AV27" s="257"/>
      <c r="AW27" s="234"/>
    </row>
    <row r="28" spans="1:49" ht="30" customHeight="1">
      <c r="A28" s="216">
        <f t="shared" si="1"/>
        <v>23</v>
      </c>
      <c r="B28" s="219" t="s">
        <v>476</v>
      </c>
      <c r="C28" s="219" t="s">
        <v>477</v>
      </c>
      <c r="D28" s="219" t="s">
        <v>328</v>
      </c>
      <c r="E28" s="221" t="s">
        <v>465</v>
      </c>
      <c r="F28" s="216" t="s">
        <v>303</v>
      </c>
      <c r="G28" s="221" t="s">
        <v>315</v>
      </c>
      <c r="H28" s="221" t="s">
        <v>305</v>
      </c>
      <c r="I28" s="219"/>
      <c r="J28" s="293" t="s">
        <v>478</v>
      </c>
      <c r="K28" s="221" t="s">
        <v>243</v>
      </c>
      <c r="L28" s="221" t="s">
        <v>249</v>
      </c>
      <c r="M28" s="235" t="s">
        <v>240</v>
      </c>
      <c r="N28" s="236" t="s">
        <v>318</v>
      </c>
      <c r="O28" s="224"/>
      <c r="P28" s="236" t="s">
        <v>308</v>
      </c>
      <c r="Q28" s="237" t="s">
        <v>331</v>
      </c>
      <c r="R28" s="238">
        <v>43814</v>
      </c>
      <c r="S28" s="238">
        <v>43817</v>
      </c>
      <c r="T28" s="237" t="s">
        <v>332</v>
      </c>
      <c r="U28" s="237" t="s">
        <v>332</v>
      </c>
      <c r="V28" s="237" t="s">
        <v>332</v>
      </c>
      <c r="W28" s="224" t="str">
        <f t="shared" si="3"/>
        <v>Yes</v>
      </c>
      <c r="X28" s="221" t="s">
        <v>479</v>
      </c>
      <c r="Y28" s="221" t="s">
        <v>320</v>
      </c>
      <c r="Z28" s="242">
        <v>43812</v>
      </c>
      <c r="AA28" s="254">
        <v>0.57291666666666663</v>
      </c>
      <c r="AB28" s="242">
        <v>43813</v>
      </c>
      <c r="AC28" s="254">
        <v>0.2673611111111111</v>
      </c>
      <c r="AD28" s="221" t="s">
        <v>480</v>
      </c>
      <c r="AE28" s="294">
        <v>43813</v>
      </c>
      <c r="AF28" s="254">
        <v>0.30902777777777779</v>
      </c>
      <c r="AG28" s="254">
        <v>0.37152777777777779</v>
      </c>
      <c r="AH28" s="221" t="s">
        <v>481</v>
      </c>
      <c r="AI28" s="242">
        <v>43817</v>
      </c>
      <c r="AJ28" s="254">
        <v>0.87847222222222221</v>
      </c>
      <c r="AK28" s="221" t="s">
        <v>418</v>
      </c>
      <c r="AL28" s="295">
        <v>43817</v>
      </c>
      <c r="AM28" s="254">
        <v>0.98611111111111116</v>
      </c>
      <c r="AN28" s="221" t="s">
        <v>482</v>
      </c>
      <c r="AO28" s="216" t="s">
        <v>310</v>
      </c>
      <c r="AP28" s="233" t="s">
        <v>240</v>
      </c>
      <c r="AQ28" s="233" t="s">
        <v>240</v>
      </c>
      <c r="AR28" s="233" t="s">
        <v>240</v>
      </c>
      <c r="AS28" s="233" t="s">
        <v>240</v>
      </c>
      <c r="AT28" s="233" t="s">
        <v>240</v>
      </c>
      <c r="AU28" s="233" t="s">
        <v>240</v>
      </c>
      <c r="AV28" s="233" t="s">
        <v>325</v>
      </c>
      <c r="AW28" s="234"/>
    </row>
    <row r="29" spans="1:49" ht="30" customHeight="1">
      <c r="A29" s="216">
        <f t="shared" si="1"/>
        <v>24</v>
      </c>
      <c r="B29" s="219" t="s">
        <v>483</v>
      </c>
      <c r="C29" s="219" t="s">
        <v>484</v>
      </c>
      <c r="D29" s="219" t="s">
        <v>485</v>
      </c>
      <c r="E29" s="221" t="s">
        <v>486</v>
      </c>
      <c r="F29" s="216" t="s">
        <v>303</v>
      </c>
      <c r="G29" s="221" t="s">
        <v>487</v>
      </c>
      <c r="H29" s="221" t="s">
        <v>305</v>
      </c>
      <c r="I29" s="219"/>
      <c r="J29" s="251" t="s">
        <v>488</v>
      </c>
      <c r="K29" s="221" t="s">
        <v>243</v>
      </c>
      <c r="L29" s="221" t="s">
        <v>249</v>
      </c>
      <c r="M29" s="235" t="s">
        <v>240</v>
      </c>
      <c r="N29" s="236" t="s">
        <v>307</v>
      </c>
      <c r="O29" s="224">
        <v>38000</v>
      </c>
      <c r="P29" s="236" t="s">
        <v>308</v>
      </c>
      <c r="Q29" s="237" t="s">
        <v>307</v>
      </c>
      <c r="R29" s="238">
        <v>43814</v>
      </c>
      <c r="S29" s="238">
        <v>43816</v>
      </c>
      <c r="T29" s="237" t="s">
        <v>240</v>
      </c>
      <c r="U29" s="237" t="s">
        <v>240</v>
      </c>
      <c r="V29" s="237" t="s">
        <v>251</v>
      </c>
      <c r="W29" s="224" t="str">
        <f t="shared" si="3"/>
        <v>Yes</v>
      </c>
      <c r="X29" s="252" t="s">
        <v>489</v>
      </c>
      <c r="Y29" s="221" t="s">
        <v>320</v>
      </c>
      <c r="Z29" s="242">
        <v>43812</v>
      </c>
      <c r="AA29" s="216">
        <v>11.55</v>
      </c>
      <c r="AB29" s="242">
        <v>43813</v>
      </c>
      <c r="AC29" s="254">
        <v>0.55208333333333337</v>
      </c>
      <c r="AD29" s="221" t="s">
        <v>490</v>
      </c>
      <c r="AE29" s="242">
        <v>43813</v>
      </c>
      <c r="AF29" s="254">
        <v>0.76736111111111116</v>
      </c>
      <c r="AG29" s="254">
        <v>0.82986111111111116</v>
      </c>
      <c r="AH29" s="221" t="s">
        <v>405</v>
      </c>
      <c r="AI29" s="242">
        <v>43816</v>
      </c>
      <c r="AJ29" s="254">
        <v>0.86458333333333337</v>
      </c>
      <c r="AK29" s="221" t="s">
        <v>491</v>
      </c>
      <c r="AL29" s="296">
        <v>43817</v>
      </c>
      <c r="AM29" s="254">
        <v>8.3333333333333329E-2</v>
      </c>
      <c r="AN29" s="221" t="s">
        <v>446</v>
      </c>
      <c r="AO29" s="216" t="s">
        <v>310</v>
      </c>
      <c r="AP29" s="233" t="s">
        <v>251</v>
      </c>
      <c r="AQ29" s="233" t="s">
        <v>240</v>
      </c>
      <c r="AR29" s="233" t="s">
        <v>240</v>
      </c>
      <c r="AS29" s="233" t="s">
        <v>240</v>
      </c>
      <c r="AT29" s="233" t="s">
        <v>240</v>
      </c>
      <c r="AU29" s="233" t="s">
        <v>240</v>
      </c>
      <c r="AV29" s="233" t="s">
        <v>325</v>
      </c>
      <c r="AW29" s="234" t="s">
        <v>492</v>
      </c>
    </row>
    <row r="30" spans="1:49" ht="30" customHeight="1">
      <c r="A30" s="216">
        <f t="shared" si="1"/>
        <v>25</v>
      </c>
      <c r="B30" s="297" t="s">
        <v>493</v>
      </c>
      <c r="C30" s="219" t="s">
        <v>494</v>
      </c>
      <c r="D30" s="219" t="s">
        <v>495</v>
      </c>
      <c r="E30" s="221" t="s">
        <v>496</v>
      </c>
      <c r="F30" s="216" t="s">
        <v>303</v>
      </c>
      <c r="G30" s="221" t="s">
        <v>304</v>
      </c>
      <c r="H30" s="221" t="s">
        <v>329</v>
      </c>
      <c r="I30" s="219"/>
      <c r="J30" s="298" t="s">
        <v>497</v>
      </c>
      <c r="K30" s="221" t="s">
        <v>243</v>
      </c>
      <c r="L30" s="221" t="s">
        <v>249</v>
      </c>
      <c r="M30" s="235" t="s">
        <v>240</v>
      </c>
      <c r="N30" s="236" t="s">
        <v>307</v>
      </c>
      <c r="O30" s="224">
        <v>15000</v>
      </c>
      <c r="P30" s="236" t="s">
        <v>308</v>
      </c>
      <c r="Q30" s="237" t="s">
        <v>307</v>
      </c>
      <c r="R30" s="299">
        <v>43814</v>
      </c>
      <c r="S30" s="299">
        <v>43817</v>
      </c>
      <c r="T30" s="237" t="s">
        <v>240</v>
      </c>
      <c r="U30" s="237" t="s">
        <v>240</v>
      </c>
      <c r="V30" s="237" t="s">
        <v>240</v>
      </c>
      <c r="W30" s="224" t="str">
        <f t="shared" si="3"/>
        <v>Yes</v>
      </c>
      <c r="X30" s="221" t="s">
        <v>498</v>
      </c>
      <c r="Y30" s="242"/>
      <c r="Z30" s="231"/>
      <c r="AA30" s="230"/>
      <c r="AB30" s="286"/>
      <c r="AC30" s="230"/>
      <c r="AD30" s="230"/>
      <c r="AE30" s="230"/>
      <c r="AF30" s="230"/>
      <c r="AG30" s="230"/>
      <c r="AH30" s="230"/>
      <c r="AI30" s="231"/>
      <c r="AJ30" s="230"/>
      <c r="AK30" s="230"/>
      <c r="AL30" s="286"/>
      <c r="AM30" s="230"/>
      <c r="AN30" s="230"/>
      <c r="AO30" s="216" t="s">
        <v>447</v>
      </c>
      <c r="AP30" s="288"/>
      <c r="AQ30" s="233" t="s">
        <v>448</v>
      </c>
      <c r="AR30" s="233" t="s">
        <v>448</v>
      </c>
      <c r="AS30" s="233" t="s">
        <v>448</v>
      </c>
      <c r="AT30" s="233" t="s">
        <v>448</v>
      </c>
      <c r="AU30" s="233" t="s">
        <v>448</v>
      </c>
      <c r="AV30" s="233" t="s">
        <v>325</v>
      </c>
      <c r="AW30" s="221" t="s">
        <v>240</v>
      </c>
    </row>
    <row r="31" spans="1:49" ht="30" customHeight="1">
      <c r="A31" s="216">
        <f t="shared" si="1"/>
        <v>26</v>
      </c>
      <c r="B31" s="218" t="s">
        <v>499</v>
      </c>
      <c r="C31" s="218" t="s">
        <v>500</v>
      </c>
      <c r="D31" s="218" t="s">
        <v>501</v>
      </c>
      <c r="E31" s="216" t="s">
        <v>502</v>
      </c>
      <c r="F31" s="216" t="s">
        <v>303</v>
      </c>
      <c r="G31" s="216" t="s">
        <v>409</v>
      </c>
      <c r="H31" s="221" t="s">
        <v>305</v>
      </c>
      <c r="I31" s="218" t="s">
        <v>503</v>
      </c>
      <c r="J31" s="300" t="s">
        <v>504</v>
      </c>
      <c r="K31" s="216"/>
      <c r="L31" s="216"/>
      <c r="M31" s="235" t="s">
        <v>240</v>
      </c>
      <c r="N31" s="236" t="s">
        <v>307</v>
      </c>
      <c r="O31" s="235">
        <v>14000</v>
      </c>
      <c r="P31" s="236" t="s">
        <v>308</v>
      </c>
      <c r="Q31" s="236" t="s">
        <v>307</v>
      </c>
      <c r="R31" s="261">
        <v>43814</v>
      </c>
      <c r="S31" s="261">
        <v>43817</v>
      </c>
      <c r="T31" s="237" t="s">
        <v>240</v>
      </c>
      <c r="U31" s="237" t="s">
        <v>240</v>
      </c>
      <c r="V31" s="237" t="s">
        <v>240</v>
      </c>
      <c r="W31" s="235" t="str">
        <f t="shared" si="3"/>
        <v>Yes</v>
      </c>
      <c r="X31" s="216" t="s">
        <v>505</v>
      </c>
      <c r="Y31" s="216" t="s">
        <v>320</v>
      </c>
      <c r="Z31" s="301">
        <v>43813</v>
      </c>
      <c r="AA31" s="216">
        <v>13.05</v>
      </c>
      <c r="AB31" s="242">
        <v>43813</v>
      </c>
      <c r="AC31" s="281">
        <v>0.69097222222222221</v>
      </c>
      <c r="AD31" s="216" t="s">
        <v>506</v>
      </c>
      <c r="AE31" s="301">
        <v>43813</v>
      </c>
      <c r="AF31" s="281">
        <v>0.79861111111111116</v>
      </c>
      <c r="AG31" s="281">
        <v>0.85763888888888884</v>
      </c>
      <c r="AH31" s="216" t="s">
        <v>417</v>
      </c>
      <c r="AI31" s="301">
        <v>43817</v>
      </c>
      <c r="AJ31" s="281">
        <v>0.40625</v>
      </c>
      <c r="AK31" s="216" t="s">
        <v>507</v>
      </c>
      <c r="AL31" s="302">
        <v>43817</v>
      </c>
      <c r="AM31" s="281">
        <v>0.60069444444444442</v>
      </c>
      <c r="AN31" s="216" t="s">
        <v>508</v>
      </c>
      <c r="AO31" s="216" t="s">
        <v>310</v>
      </c>
      <c r="AP31" s="263" t="s">
        <v>251</v>
      </c>
      <c r="AQ31" s="233" t="s">
        <v>240</v>
      </c>
      <c r="AR31" s="233" t="s">
        <v>240</v>
      </c>
      <c r="AS31" s="263" t="s">
        <v>240</v>
      </c>
      <c r="AT31" s="233" t="s">
        <v>240</v>
      </c>
      <c r="AU31" s="263" t="s">
        <v>240</v>
      </c>
      <c r="AV31" s="263" t="s">
        <v>325</v>
      </c>
      <c r="AW31" s="289"/>
    </row>
    <row r="32" spans="1:49" ht="30" customHeight="1">
      <c r="A32" s="216">
        <f t="shared" si="1"/>
        <v>27</v>
      </c>
      <c r="B32" s="219" t="s">
        <v>509</v>
      </c>
      <c r="C32" s="219" t="s">
        <v>510</v>
      </c>
      <c r="D32" s="219" t="s">
        <v>511</v>
      </c>
      <c r="E32" s="221" t="s">
        <v>512</v>
      </c>
      <c r="F32" s="221" t="s">
        <v>512</v>
      </c>
      <c r="G32" s="221" t="s">
        <v>315</v>
      </c>
      <c r="H32" s="221" t="s">
        <v>305</v>
      </c>
      <c r="I32" s="219"/>
      <c r="J32" s="251" t="s">
        <v>513</v>
      </c>
      <c r="K32" s="221" t="s">
        <v>243</v>
      </c>
      <c r="L32" s="221" t="s">
        <v>249</v>
      </c>
      <c r="M32" s="235" t="s">
        <v>240</v>
      </c>
      <c r="N32" s="236" t="s">
        <v>318</v>
      </c>
      <c r="O32" s="303"/>
      <c r="P32" s="236" t="s">
        <v>308</v>
      </c>
      <c r="Q32" s="237" t="s">
        <v>307</v>
      </c>
      <c r="R32" s="238">
        <v>43814</v>
      </c>
      <c r="S32" s="238">
        <v>43817</v>
      </c>
      <c r="T32" s="237" t="s">
        <v>240</v>
      </c>
      <c r="U32" s="237" t="s">
        <v>240</v>
      </c>
      <c r="V32" s="237" t="s">
        <v>240</v>
      </c>
      <c r="W32" s="224" t="str">
        <f t="shared" si="3"/>
        <v>Yes</v>
      </c>
      <c r="X32" s="221" t="s">
        <v>514</v>
      </c>
      <c r="Y32" s="216" t="s">
        <v>320</v>
      </c>
      <c r="Z32" s="241">
        <v>43811</v>
      </c>
      <c r="AA32" s="240">
        <v>0.49305555555555558</v>
      </c>
      <c r="AB32" s="241">
        <v>43812</v>
      </c>
      <c r="AC32" s="240">
        <v>0.26041666666666669</v>
      </c>
      <c r="AD32" s="241"/>
      <c r="AE32" s="241">
        <v>43813</v>
      </c>
      <c r="AF32" s="240">
        <v>0.35416666666666669</v>
      </c>
      <c r="AG32" s="240">
        <v>0.4201388888888889</v>
      </c>
      <c r="AH32" s="224" t="s">
        <v>444</v>
      </c>
      <c r="AI32" s="241">
        <v>43817</v>
      </c>
      <c r="AJ32" s="240">
        <v>0.40625</v>
      </c>
      <c r="AK32" s="304"/>
      <c r="AL32" s="290">
        <v>43817</v>
      </c>
      <c r="AM32" s="240">
        <v>0.55555555555555558</v>
      </c>
      <c r="AN32" s="224" t="s">
        <v>515</v>
      </c>
      <c r="AO32" s="216" t="s">
        <v>516</v>
      </c>
      <c r="AP32" s="233" t="s">
        <v>517</v>
      </c>
      <c r="AQ32" s="233" t="s">
        <v>517</v>
      </c>
      <c r="AR32" s="233" t="s">
        <v>517</v>
      </c>
      <c r="AS32" s="233" t="s">
        <v>517</v>
      </c>
      <c r="AT32" s="233" t="s">
        <v>517</v>
      </c>
      <c r="AU32" s="233" t="s">
        <v>517</v>
      </c>
      <c r="AV32" s="233" t="s">
        <v>325</v>
      </c>
      <c r="AW32" s="234"/>
    </row>
    <row r="33" spans="1:49" ht="30" customHeight="1">
      <c r="A33" s="216">
        <f t="shared" si="1"/>
        <v>28</v>
      </c>
      <c r="B33" s="219" t="s">
        <v>518</v>
      </c>
      <c r="C33" s="305" t="s">
        <v>519</v>
      </c>
      <c r="D33" s="218" t="s">
        <v>520</v>
      </c>
      <c r="E33" s="221" t="s">
        <v>512</v>
      </c>
      <c r="F33" s="221" t="s">
        <v>512</v>
      </c>
      <c r="G33" s="221" t="s">
        <v>315</v>
      </c>
      <c r="H33" s="221" t="s">
        <v>329</v>
      </c>
      <c r="I33" s="219" t="s">
        <v>377</v>
      </c>
      <c r="J33" s="251" t="s">
        <v>521</v>
      </c>
      <c r="K33" s="221" t="s">
        <v>243</v>
      </c>
      <c r="L33" s="221" t="s">
        <v>249</v>
      </c>
      <c r="M33" s="235" t="s">
        <v>240</v>
      </c>
      <c r="N33" s="236" t="s">
        <v>307</v>
      </c>
      <c r="O33" s="303">
        <v>50000</v>
      </c>
      <c r="P33" s="236" t="s">
        <v>308</v>
      </c>
      <c r="Q33" s="237" t="s">
        <v>307</v>
      </c>
      <c r="R33" s="238">
        <v>43814</v>
      </c>
      <c r="S33" s="238">
        <v>43817</v>
      </c>
      <c r="T33" s="237" t="s">
        <v>240</v>
      </c>
      <c r="U33" s="237" t="s">
        <v>240</v>
      </c>
      <c r="V33" s="237" t="s">
        <v>240</v>
      </c>
      <c r="W33" s="224" t="str">
        <f t="shared" si="3"/>
        <v>Yes</v>
      </c>
      <c r="X33" s="221" t="s">
        <v>522</v>
      </c>
      <c r="Y33" s="216" t="s">
        <v>320</v>
      </c>
      <c r="Z33" s="242">
        <v>43812</v>
      </c>
      <c r="AA33" s="254">
        <v>0.70138888888888884</v>
      </c>
      <c r="AB33" s="242">
        <v>43813</v>
      </c>
      <c r="AC33" s="254">
        <v>0.30902777777777779</v>
      </c>
      <c r="AD33" s="221" t="s">
        <v>523</v>
      </c>
      <c r="AE33" s="242">
        <v>43813</v>
      </c>
      <c r="AF33" s="254">
        <v>0.58333333333333337</v>
      </c>
      <c r="AG33" s="254">
        <v>0.64583333333333337</v>
      </c>
      <c r="AH33" s="221" t="s">
        <v>358</v>
      </c>
      <c r="AI33" s="242">
        <v>43817</v>
      </c>
      <c r="AJ33" s="254">
        <v>0.68055555555555558</v>
      </c>
      <c r="AK33" s="221" t="s">
        <v>323</v>
      </c>
      <c r="AL33" s="295">
        <v>43817</v>
      </c>
      <c r="AM33" s="254">
        <v>0.96180555555555558</v>
      </c>
      <c r="AN33" s="221" t="s">
        <v>524</v>
      </c>
      <c r="AO33" s="216" t="s">
        <v>447</v>
      </c>
      <c r="AP33" s="233" t="s">
        <v>448</v>
      </c>
      <c r="AQ33" s="233" t="s">
        <v>448</v>
      </c>
      <c r="AR33" s="233" t="s">
        <v>448</v>
      </c>
      <c r="AS33" s="233" t="s">
        <v>448</v>
      </c>
      <c r="AT33" s="233" t="s">
        <v>448</v>
      </c>
      <c r="AU33" s="233" t="s">
        <v>448</v>
      </c>
      <c r="AV33" s="233" t="s">
        <v>325</v>
      </c>
      <c r="AW33" s="221" t="s">
        <v>240</v>
      </c>
    </row>
    <row r="34" spans="1:49" ht="30" customHeight="1">
      <c r="A34" s="216">
        <f t="shared" si="1"/>
        <v>29</v>
      </c>
      <c r="B34" s="219" t="s">
        <v>525</v>
      </c>
      <c r="C34" s="218" t="s">
        <v>526</v>
      </c>
      <c r="D34" s="219" t="s">
        <v>527</v>
      </c>
      <c r="E34" s="221" t="s">
        <v>528</v>
      </c>
      <c r="F34" s="221" t="s">
        <v>528</v>
      </c>
      <c r="G34" s="221" t="s">
        <v>338</v>
      </c>
      <c r="H34" s="221" t="s">
        <v>305</v>
      </c>
      <c r="I34" s="219"/>
      <c r="J34" s="251" t="s">
        <v>529</v>
      </c>
      <c r="K34" s="221" t="s">
        <v>243</v>
      </c>
      <c r="L34" s="221" t="s">
        <v>243</v>
      </c>
      <c r="M34" s="235" t="s">
        <v>240</v>
      </c>
      <c r="N34" s="235" t="s">
        <v>318</v>
      </c>
      <c r="O34" s="224"/>
      <c r="P34" s="235" t="s">
        <v>308</v>
      </c>
      <c r="Q34" s="224" t="s">
        <v>307</v>
      </c>
      <c r="R34" s="238">
        <v>43814</v>
      </c>
      <c r="S34" s="238">
        <v>43817</v>
      </c>
      <c r="T34" s="237" t="s">
        <v>240</v>
      </c>
      <c r="U34" s="237" t="s">
        <v>240</v>
      </c>
      <c r="V34" s="237" t="s">
        <v>240</v>
      </c>
      <c r="W34" s="224" t="str">
        <f t="shared" si="3"/>
        <v>Yes</v>
      </c>
      <c r="X34" s="306" t="s">
        <v>530</v>
      </c>
      <c r="Y34" s="221" t="s">
        <v>320</v>
      </c>
      <c r="Z34" s="242">
        <v>43813</v>
      </c>
      <c r="AA34" s="240">
        <v>7.6388888888888895E-2</v>
      </c>
      <c r="AB34" s="241">
        <v>43813</v>
      </c>
      <c r="AC34" s="240">
        <v>0.63194444444444442</v>
      </c>
      <c r="AD34" s="224" t="s">
        <v>531</v>
      </c>
      <c r="AE34" s="242">
        <v>43813</v>
      </c>
      <c r="AF34" s="240">
        <v>0.76736111111111116</v>
      </c>
      <c r="AG34" s="221">
        <v>19.55</v>
      </c>
      <c r="AH34" s="224" t="s">
        <v>532</v>
      </c>
      <c r="AI34" s="241">
        <v>43817</v>
      </c>
      <c r="AJ34" s="240">
        <v>0.86458333333333337</v>
      </c>
      <c r="AK34" s="224" t="s">
        <v>491</v>
      </c>
      <c r="AL34" s="241">
        <v>43817</v>
      </c>
      <c r="AM34" s="240">
        <v>0.97916666666666663</v>
      </c>
      <c r="AN34" s="224" t="s">
        <v>324</v>
      </c>
      <c r="AO34" s="216" t="s">
        <v>310</v>
      </c>
      <c r="AP34" s="221" t="s">
        <v>251</v>
      </c>
      <c r="AQ34" s="233" t="s">
        <v>240</v>
      </c>
      <c r="AR34" s="233" t="s">
        <v>240</v>
      </c>
      <c r="AS34" s="233" t="s">
        <v>240</v>
      </c>
      <c r="AT34" s="233" t="s">
        <v>240</v>
      </c>
      <c r="AU34" s="221" t="s">
        <v>240</v>
      </c>
      <c r="AV34" s="221" t="s">
        <v>325</v>
      </c>
      <c r="AW34" s="234"/>
    </row>
    <row r="35" spans="1:49" ht="15.75" customHeight="1">
      <c r="A35" s="216">
        <f t="shared" si="1"/>
        <v>30</v>
      </c>
      <c r="B35" s="259" t="s">
        <v>533</v>
      </c>
      <c r="C35" s="259" t="s">
        <v>534</v>
      </c>
      <c r="D35" s="219" t="s">
        <v>535</v>
      </c>
      <c r="E35" s="221" t="s">
        <v>528</v>
      </c>
      <c r="F35" s="221" t="s">
        <v>528</v>
      </c>
      <c r="G35" s="221" t="s">
        <v>387</v>
      </c>
      <c r="H35" s="221" t="s">
        <v>329</v>
      </c>
      <c r="I35" s="219" t="s">
        <v>503</v>
      </c>
      <c r="J35" s="307" t="s">
        <v>536</v>
      </c>
      <c r="K35" s="221"/>
      <c r="L35" s="221"/>
      <c r="M35" s="235" t="s">
        <v>240</v>
      </c>
      <c r="N35" s="235" t="s">
        <v>331</v>
      </c>
      <c r="O35" s="224">
        <v>10000</v>
      </c>
      <c r="P35" s="235" t="s">
        <v>308</v>
      </c>
      <c r="Q35" s="224" t="s">
        <v>331</v>
      </c>
      <c r="R35" s="241">
        <v>43814</v>
      </c>
      <c r="S35" s="241">
        <v>43816</v>
      </c>
      <c r="T35" s="237" t="s">
        <v>332</v>
      </c>
      <c r="U35" s="237" t="s">
        <v>332</v>
      </c>
      <c r="V35" s="237" t="s">
        <v>537</v>
      </c>
      <c r="W35" s="224" t="str">
        <f t="shared" si="3"/>
        <v>Yes</v>
      </c>
      <c r="X35" s="221" t="s">
        <v>391</v>
      </c>
      <c r="Y35" s="221"/>
      <c r="Z35" s="221" t="s">
        <v>369</v>
      </c>
      <c r="AA35" s="221" t="s">
        <v>369</v>
      </c>
      <c r="AB35" s="221" t="s">
        <v>369</v>
      </c>
      <c r="AC35" s="221" t="s">
        <v>369</v>
      </c>
      <c r="AD35" s="221" t="s">
        <v>369</v>
      </c>
      <c r="AE35" s="242">
        <v>43813</v>
      </c>
      <c r="AF35" s="254">
        <v>0.79861111111111116</v>
      </c>
      <c r="AG35" s="254">
        <v>0.85763888888888884</v>
      </c>
      <c r="AH35" s="221" t="s">
        <v>538</v>
      </c>
      <c r="AI35" s="242">
        <v>43816</v>
      </c>
      <c r="AJ35" s="254">
        <v>0.87847222222222221</v>
      </c>
      <c r="AK35" s="221" t="s">
        <v>397</v>
      </c>
      <c r="AL35" s="221" t="s">
        <v>369</v>
      </c>
      <c r="AM35" s="221" t="s">
        <v>369</v>
      </c>
      <c r="AN35" s="221" t="s">
        <v>369</v>
      </c>
      <c r="AO35" s="216" t="s">
        <v>310</v>
      </c>
      <c r="AP35" s="221" t="s">
        <v>251</v>
      </c>
      <c r="AQ35" s="233" t="s">
        <v>240</v>
      </c>
      <c r="AR35" s="233" t="s">
        <v>240</v>
      </c>
      <c r="AS35" s="233" t="s">
        <v>539</v>
      </c>
      <c r="AT35" s="233" t="s">
        <v>240</v>
      </c>
      <c r="AU35" s="233" t="s">
        <v>240</v>
      </c>
      <c r="AV35" s="252"/>
      <c r="AW35" s="234"/>
    </row>
    <row r="36" spans="1:49" ht="63.75">
      <c r="A36" s="216">
        <f t="shared" si="1"/>
        <v>31</v>
      </c>
      <c r="B36" s="219" t="s">
        <v>540</v>
      </c>
      <c r="C36" s="219" t="s">
        <v>541</v>
      </c>
      <c r="D36" s="219" t="s">
        <v>542</v>
      </c>
      <c r="E36" s="221" t="s">
        <v>528</v>
      </c>
      <c r="F36" s="221" t="s">
        <v>528</v>
      </c>
      <c r="G36" s="221" t="s">
        <v>543</v>
      </c>
      <c r="H36" s="221" t="s">
        <v>305</v>
      </c>
      <c r="I36" s="219"/>
      <c r="J36" s="298" t="s">
        <v>544</v>
      </c>
      <c r="K36" s="221"/>
      <c r="L36" s="221"/>
      <c r="M36" s="235" t="s">
        <v>240</v>
      </c>
      <c r="N36" s="236" t="s">
        <v>318</v>
      </c>
      <c r="O36" s="224"/>
      <c r="P36" s="236" t="s">
        <v>308</v>
      </c>
      <c r="Q36" s="237" t="s">
        <v>307</v>
      </c>
      <c r="R36" s="238">
        <v>43814</v>
      </c>
      <c r="S36" s="238">
        <v>43816</v>
      </c>
      <c r="T36" s="237" t="s">
        <v>240</v>
      </c>
      <c r="U36" s="237" t="s">
        <v>240</v>
      </c>
      <c r="V36" s="237" t="s">
        <v>545</v>
      </c>
      <c r="W36" s="224" t="str">
        <f t="shared" si="3"/>
        <v>Yes</v>
      </c>
      <c r="X36" s="221" t="s">
        <v>546</v>
      </c>
      <c r="Y36" s="221" t="s">
        <v>320</v>
      </c>
      <c r="Z36" s="242">
        <v>43812</v>
      </c>
      <c r="AA36" s="254">
        <v>0.85069444444444442</v>
      </c>
      <c r="AB36" s="242">
        <v>43812</v>
      </c>
      <c r="AC36" s="254">
        <v>0.94097222222222221</v>
      </c>
      <c r="AD36" s="221" t="s">
        <v>547</v>
      </c>
      <c r="AE36" s="242">
        <v>43813</v>
      </c>
      <c r="AF36" s="254">
        <v>0.58333333333333337</v>
      </c>
      <c r="AG36" s="240">
        <v>0.64583333333333337</v>
      </c>
      <c r="AH36" s="221" t="s">
        <v>358</v>
      </c>
      <c r="AI36" s="242">
        <v>43816</v>
      </c>
      <c r="AJ36" s="254">
        <v>0.86458333333333337</v>
      </c>
      <c r="AK36" s="221" t="s">
        <v>491</v>
      </c>
      <c r="AL36" s="242">
        <v>43817</v>
      </c>
      <c r="AM36" s="254">
        <v>0.34375</v>
      </c>
      <c r="AN36" s="221" t="s">
        <v>548</v>
      </c>
      <c r="AO36" s="216" t="s">
        <v>310</v>
      </c>
      <c r="AP36" s="233" t="s">
        <v>240</v>
      </c>
      <c r="AQ36" s="233" t="s">
        <v>240</v>
      </c>
      <c r="AR36" s="233" t="s">
        <v>240</v>
      </c>
      <c r="AS36" s="233" t="s">
        <v>240</v>
      </c>
      <c r="AT36" s="233" t="s">
        <v>240</v>
      </c>
      <c r="AU36" s="233" t="s">
        <v>240</v>
      </c>
      <c r="AV36" s="233" t="s">
        <v>325</v>
      </c>
      <c r="AW36" s="219" t="s">
        <v>549</v>
      </c>
    </row>
    <row r="37" spans="1:49" ht="30" customHeight="1">
      <c r="A37" s="216">
        <f t="shared" si="1"/>
        <v>32</v>
      </c>
      <c r="B37" s="219" t="s">
        <v>550</v>
      </c>
      <c r="C37" s="219" t="s">
        <v>551</v>
      </c>
      <c r="D37" s="219" t="s">
        <v>552</v>
      </c>
      <c r="E37" s="221" t="s">
        <v>528</v>
      </c>
      <c r="F37" s="221" t="s">
        <v>528</v>
      </c>
      <c r="G37" s="221" t="s">
        <v>304</v>
      </c>
      <c r="H37" s="221" t="s">
        <v>329</v>
      </c>
      <c r="I37" s="219" t="s">
        <v>553</v>
      </c>
      <c r="J37" s="251" t="s">
        <v>554</v>
      </c>
      <c r="K37" s="221" t="s">
        <v>243</v>
      </c>
      <c r="L37" s="221" t="s">
        <v>249</v>
      </c>
      <c r="M37" s="235" t="s">
        <v>240</v>
      </c>
      <c r="N37" s="236" t="s">
        <v>307</v>
      </c>
      <c r="O37" s="224">
        <v>28000</v>
      </c>
      <c r="P37" s="236" t="s">
        <v>308</v>
      </c>
      <c r="Q37" s="237" t="s">
        <v>307</v>
      </c>
      <c r="R37" s="238">
        <v>43814</v>
      </c>
      <c r="S37" s="238">
        <v>43817</v>
      </c>
      <c r="T37" s="237" t="s">
        <v>240</v>
      </c>
      <c r="U37" s="237" t="s">
        <v>240</v>
      </c>
      <c r="V37" s="237" t="s">
        <v>240</v>
      </c>
      <c r="W37" s="224" t="str">
        <f t="shared" si="3"/>
        <v>Yes</v>
      </c>
      <c r="X37" s="221" t="s">
        <v>309</v>
      </c>
      <c r="Y37" s="221" t="s">
        <v>320</v>
      </c>
      <c r="Z37" s="242">
        <v>43811</v>
      </c>
      <c r="AA37" s="254">
        <v>0.4861111111111111</v>
      </c>
      <c r="AB37" s="242">
        <v>43813</v>
      </c>
      <c r="AC37" s="254">
        <v>0.69444444444444442</v>
      </c>
      <c r="AD37" s="242"/>
      <c r="AE37" s="242">
        <v>43813</v>
      </c>
      <c r="AF37" s="254">
        <v>0.79861111111111116</v>
      </c>
      <c r="AG37" s="254">
        <v>0.85763888888888884</v>
      </c>
      <c r="AH37" s="221" t="s">
        <v>417</v>
      </c>
      <c r="AI37" s="216" t="s">
        <v>555</v>
      </c>
      <c r="AJ37" s="216" t="s">
        <v>555</v>
      </c>
      <c r="AK37" s="216" t="s">
        <v>555</v>
      </c>
      <c r="AL37" s="216" t="s">
        <v>555</v>
      </c>
      <c r="AM37" s="216" t="s">
        <v>555</v>
      </c>
      <c r="AN37" s="216" t="s">
        <v>555</v>
      </c>
      <c r="AO37" s="216" t="s">
        <v>447</v>
      </c>
      <c r="AP37" s="233" t="s">
        <v>545</v>
      </c>
      <c r="AQ37" s="233" t="s">
        <v>448</v>
      </c>
      <c r="AR37" s="233" t="s">
        <v>448</v>
      </c>
      <c r="AS37" s="233" t="s">
        <v>448</v>
      </c>
      <c r="AT37" s="233" t="s">
        <v>448</v>
      </c>
      <c r="AU37" s="233" t="s">
        <v>448</v>
      </c>
      <c r="AV37" s="233" t="s">
        <v>325</v>
      </c>
      <c r="AW37" s="234" t="s">
        <v>556</v>
      </c>
    </row>
    <row r="38" spans="1:49" ht="30" customHeight="1">
      <c r="A38" s="216">
        <f t="shared" si="1"/>
        <v>33</v>
      </c>
      <c r="B38" s="219" t="s">
        <v>557</v>
      </c>
      <c r="C38" s="219" t="s">
        <v>558</v>
      </c>
      <c r="D38" s="219" t="s">
        <v>559</v>
      </c>
      <c r="E38" s="308" t="s">
        <v>528</v>
      </c>
      <c r="F38" s="308" t="s">
        <v>528</v>
      </c>
      <c r="G38" s="221" t="s">
        <v>338</v>
      </c>
      <c r="H38" s="221" t="s">
        <v>305</v>
      </c>
      <c r="I38" s="219" t="s">
        <v>560</v>
      </c>
      <c r="J38" s="251" t="s">
        <v>561</v>
      </c>
      <c r="K38" s="221" t="s">
        <v>243</v>
      </c>
      <c r="L38" s="221" t="s">
        <v>249</v>
      </c>
      <c r="M38" s="235" t="s">
        <v>240</v>
      </c>
      <c r="N38" s="236" t="s">
        <v>318</v>
      </c>
      <c r="O38" s="224"/>
      <c r="P38" s="236" t="s">
        <v>308</v>
      </c>
      <c r="Q38" s="237" t="s">
        <v>307</v>
      </c>
      <c r="R38" s="238">
        <v>43814</v>
      </c>
      <c r="S38" s="238">
        <v>43817</v>
      </c>
      <c r="T38" s="237" t="s">
        <v>240</v>
      </c>
      <c r="U38" s="237" t="s">
        <v>240</v>
      </c>
      <c r="V38" s="237" t="s">
        <v>240</v>
      </c>
      <c r="W38" s="224" t="str">
        <f t="shared" si="3"/>
        <v>Yes</v>
      </c>
      <c r="X38" s="221" t="s">
        <v>430</v>
      </c>
      <c r="Y38" s="221" t="s">
        <v>320</v>
      </c>
      <c r="Z38" s="241">
        <v>43808</v>
      </c>
      <c r="AA38" s="240">
        <v>0.91666666666666663</v>
      </c>
      <c r="AB38" s="290"/>
      <c r="AC38" s="240"/>
      <c r="AD38" s="224" t="s">
        <v>431</v>
      </c>
      <c r="AE38" s="241">
        <v>43813</v>
      </c>
      <c r="AF38" s="240">
        <v>0.27083333333333331</v>
      </c>
      <c r="AG38" s="240">
        <v>0.3298611111111111</v>
      </c>
      <c r="AH38" s="224"/>
      <c r="AI38" s="241">
        <v>43817</v>
      </c>
      <c r="AJ38" s="240">
        <v>0.82986111111111116</v>
      </c>
      <c r="AK38" s="240">
        <v>0.88888888888888884</v>
      </c>
      <c r="AL38" s="290">
        <v>43821</v>
      </c>
      <c r="AM38" s="240">
        <v>0.99305555555555558</v>
      </c>
      <c r="AN38" s="224" t="s">
        <v>433</v>
      </c>
      <c r="AO38" s="216" t="s">
        <v>310</v>
      </c>
      <c r="AP38" s="233" t="s">
        <v>240</v>
      </c>
      <c r="AQ38" s="233" t="s">
        <v>240</v>
      </c>
      <c r="AR38" s="233" t="s">
        <v>240</v>
      </c>
      <c r="AS38" s="233" t="s">
        <v>240</v>
      </c>
      <c r="AT38" s="233" t="s">
        <v>240</v>
      </c>
      <c r="AU38" s="233" t="s">
        <v>240</v>
      </c>
      <c r="AV38" s="233" t="s">
        <v>325</v>
      </c>
      <c r="AW38" s="234"/>
    </row>
    <row r="39" spans="1:49" ht="30" customHeight="1">
      <c r="A39" s="216">
        <f t="shared" si="1"/>
        <v>34</v>
      </c>
      <c r="B39" s="219" t="s">
        <v>562</v>
      </c>
      <c r="C39" s="219" t="s">
        <v>563</v>
      </c>
      <c r="D39" s="219" t="s">
        <v>564</v>
      </c>
      <c r="E39" s="221" t="s">
        <v>528</v>
      </c>
      <c r="F39" s="221" t="s">
        <v>528</v>
      </c>
      <c r="G39" s="216" t="s">
        <v>409</v>
      </c>
      <c r="H39" s="221" t="s">
        <v>305</v>
      </c>
      <c r="I39" s="219"/>
      <c r="J39" s="221" t="s">
        <v>565</v>
      </c>
      <c r="K39" s="221" t="s">
        <v>243</v>
      </c>
      <c r="L39" s="221" t="s">
        <v>243</v>
      </c>
      <c r="M39" s="235" t="s">
        <v>240</v>
      </c>
      <c r="N39" s="236" t="s">
        <v>307</v>
      </c>
      <c r="O39" s="224">
        <v>6000</v>
      </c>
      <c r="P39" s="236" t="s">
        <v>308</v>
      </c>
      <c r="Q39" s="237" t="s">
        <v>307</v>
      </c>
      <c r="R39" s="238">
        <v>43814</v>
      </c>
      <c r="S39" s="238">
        <v>43817</v>
      </c>
      <c r="T39" s="237" t="s">
        <v>240</v>
      </c>
      <c r="U39" s="237" t="s">
        <v>240</v>
      </c>
      <c r="V39" s="237" t="s">
        <v>240</v>
      </c>
      <c r="W39" s="224" t="str">
        <f t="shared" si="3"/>
        <v>Yes</v>
      </c>
      <c r="X39" s="221" t="s">
        <v>566</v>
      </c>
      <c r="Y39" s="221" t="s">
        <v>320</v>
      </c>
      <c r="Z39" s="242">
        <v>43813</v>
      </c>
      <c r="AA39" s="254">
        <v>0.55902777777777779</v>
      </c>
      <c r="AB39" s="242">
        <v>43813</v>
      </c>
      <c r="AC39" s="254">
        <v>0.60416666666666663</v>
      </c>
      <c r="AD39" s="221" t="s">
        <v>567</v>
      </c>
      <c r="AE39" s="242">
        <v>43813</v>
      </c>
      <c r="AF39" s="254">
        <v>0.79861111111111116</v>
      </c>
      <c r="AG39" s="254">
        <v>0.85763888888888884</v>
      </c>
      <c r="AH39" s="221" t="s">
        <v>417</v>
      </c>
      <c r="AI39" s="238">
        <v>43817</v>
      </c>
      <c r="AJ39" s="254">
        <v>0.53472222222222221</v>
      </c>
      <c r="AK39" s="221" t="s">
        <v>567</v>
      </c>
      <c r="AL39" s="216" t="s">
        <v>369</v>
      </c>
      <c r="AM39" s="216" t="s">
        <v>369</v>
      </c>
      <c r="AN39" s="216" t="s">
        <v>369</v>
      </c>
      <c r="AO39" s="216" t="s">
        <v>310</v>
      </c>
      <c r="AP39" s="233" t="s">
        <v>251</v>
      </c>
      <c r="AQ39" s="233" t="s">
        <v>240</v>
      </c>
      <c r="AR39" s="233" t="s">
        <v>240</v>
      </c>
      <c r="AS39" s="233" t="s">
        <v>240</v>
      </c>
      <c r="AT39" s="233" t="s">
        <v>240</v>
      </c>
      <c r="AU39" s="233" t="s">
        <v>240</v>
      </c>
      <c r="AV39" s="233"/>
      <c r="AW39" s="221" t="s">
        <v>240</v>
      </c>
    </row>
    <row r="40" spans="1:49" ht="30" customHeight="1">
      <c r="A40" s="216">
        <f t="shared" si="1"/>
        <v>35</v>
      </c>
      <c r="B40" s="219" t="s">
        <v>568</v>
      </c>
      <c r="C40" s="218" t="s">
        <v>569</v>
      </c>
      <c r="D40" s="219" t="s">
        <v>564</v>
      </c>
      <c r="E40" s="221" t="s">
        <v>528</v>
      </c>
      <c r="F40" s="221" t="s">
        <v>528</v>
      </c>
      <c r="G40" s="216" t="s">
        <v>409</v>
      </c>
      <c r="H40" s="221" t="s">
        <v>329</v>
      </c>
      <c r="I40" s="219" t="s">
        <v>570</v>
      </c>
      <c r="J40" s="221" t="s">
        <v>571</v>
      </c>
      <c r="K40" s="221" t="s">
        <v>243</v>
      </c>
      <c r="L40" s="221" t="s">
        <v>249</v>
      </c>
      <c r="M40" s="235" t="s">
        <v>240</v>
      </c>
      <c r="N40" s="236" t="s">
        <v>307</v>
      </c>
      <c r="O40" s="224">
        <v>6000</v>
      </c>
      <c r="P40" s="236" t="s">
        <v>308</v>
      </c>
      <c r="Q40" s="237" t="s">
        <v>307</v>
      </c>
      <c r="R40" s="238">
        <v>43814</v>
      </c>
      <c r="S40" s="238">
        <v>43817</v>
      </c>
      <c r="T40" s="237" t="s">
        <v>240</v>
      </c>
      <c r="U40" s="237" t="s">
        <v>240</v>
      </c>
      <c r="V40" s="237" t="s">
        <v>240</v>
      </c>
      <c r="W40" s="224" t="str">
        <f t="shared" si="3"/>
        <v>Yes</v>
      </c>
      <c r="X40" s="221" t="s">
        <v>391</v>
      </c>
      <c r="Y40" s="221" t="s">
        <v>320</v>
      </c>
      <c r="Z40" s="242">
        <v>43813</v>
      </c>
      <c r="AA40" s="221" t="s">
        <v>369</v>
      </c>
      <c r="AB40" s="221" t="s">
        <v>369</v>
      </c>
      <c r="AC40" s="221" t="s">
        <v>369</v>
      </c>
      <c r="AD40" s="221" t="s">
        <v>369</v>
      </c>
      <c r="AE40" s="242">
        <v>43813</v>
      </c>
      <c r="AF40" s="254">
        <v>0.58333333333333337</v>
      </c>
      <c r="AG40" s="254">
        <v>0.64583333333333337</v>
      </c>
      <c r="AH40" s="221" t="s">
        <v>358</v>
      </c>
      <c r="AI40" s="238">
        <v>43817</v>
      </c>
      <c r="AJ40" s="254">
        <v>0.53472222222222221</v>
      </c>
      <c r="AK40" s="221" t="s">
        <v>567</v>
      </c>
      <c r="AL40" s="234"/>
      <c r="AM40" s="221"/>
      <c r="AN40" s="221"/>
      <c r="AO40" s="216" t="s">
        <v>310</v>
      </c>
      <c r="AP40" s="233" t="s">
        <v>240</v>
      </c>
      <c r="AQ40" s="233" t="s">
        <v>240</v>
      </c>
      <c r="AR40" s="233" t="s">
        <v>240</v>
      </c>
      <c r="AS40" s="233" t="s">
        <v>240</v>
      </c>
      <c r="AT40" s="233" t="s">
        <v>240</v>
      </c>
      <c r="AU40" s="233" t="s">
        <v>240</v>
      </c>
      <c r="AV40" s="233"/>
      <c r="AW40" s="221" t="s">
        <v>240</v>
      </c>
    </row>
    <row r="41" spans="1:49" ht="30" customHeight="1">
      <c r="A41" s="216">
        <f t="shared" si="1"/>
        <v>36</v>
      </c>
      <c r="B41" s="218" t="s">
        <v>572</v>
      </c>
      <c r="C41" s="309" t="s">
        <v>573</v>
      </c>
      <c r="D41" s="309" t="s">
        <v>574</v>
      </c>
      <c r="E41" s="278" t="s">
        <v>528</v>
      </c>
      <c r="F41" s="266" t="s">
        <v>528</v>
      </c>
      <c r="G41" s="278" t="s">
        <v>409</v>
      </c>
      <c r="H41" s="221" t="s">
        <v>305</v>
      </c>
      <c r="I41" s="309"/>
      <c r="J41" s="278" t="s">
        <v>575</v>
      </c>
      <c r="K41" s="278" t="s">
        <v>243</v>
      </c>
      <c r="L41" s="278" t="s">
        <v>243</v>
      </c>
      <c r="M41" s="267" t="s">
        <v>240</v>
      </c>
      <c r="N41" s="268" t="s">
        <v>307</v>
      </c>
      <c r="O41" s="268">
        <v>12000</v>
      </c>
      <c r="P41" s="268" t="s">
        <v>308</v>
      </c>
      <c r="Q41" s="268" t="s">
        <v>307</v>
      </c>
      <c r="R41" s="270">
        <v>43814</v>
      </c>
      <c r="S41" s="270">
        <v>43817</v>
      </c>
      <c r="T41" s="269" t="s">
        <v>240</v>
      </c>
      <c r="U41" s="269" t="s">
        <v>240</v>
      </c>
      <c r="V41" s="269" t="s">
        <v>240</v>
      </c>
      <c r="W41" s="267" t="str">
        <f t="shared" si="3"/>
        <v>Yes</v>
      </c>
      <c r="X41" s="266" t="s">
        <v>403</v>
      </c>
      <c r="Y41" s="266" t="s">
        <v>320</v>
      </c>
      <c r="Z41" s="242">
        <v>43813</v>
      </c>
      <c r="AA41" s="240">
        <v>0.4375</v>
      </c>
      <c r="AB41" s="242">
        <v>43813</v>
      </c>
      <c r="AC41" s="240">
        <v>0.52083333333333337</v>
      </c>
      <c r="AD41" s="224" t="s">
        <v>411</v>
      </c>
      <c r="AE41" s="241">
        <v>43813</v>
      </c>
      <c r="AF41" s="240">
        <v>0.58333333333333337</v>
      </c>
      <c r="AG41" s="240">
        <v>0.64583333333333337</v>
      </c>
      <c r="AH41" s="221" t="s">
        <v>322</v>
      </c>
      <c r="AI41" s="241">
        <v>43817</v>
      </c>
      <c r="AJ41" s="279">
        <v>0.40625</v>
      </c>
      <c r="AK41" s="278" t="s">
        <v>576</v>
      </c>
      <c r="AL41" s="310"/>
      <c r="AM41" s="278"/>
      <c r="AN41" s="278"/>
      <c r="AO41" s="216" t="s">
        <v>310</v>
      </c>
      <c r="AP41" s="233" t="s">
        <v>240</v>
      </c>
      <c r="AQ41" s="233" t="s">
        <v>240</v>
      </c>
      <c r="AR41" s="233" t="s">
        <v>240</v>
      </c>
      <c r="AS41" s="274" t="s">
        <v>240</v>
      </c>
      <c r="AT41" s="233" t="s">
        <v>240</v>
      </c>
      <c r="AU41" s="233" t="s">
        <v>240</v>
      </c>
      <c r="AV41" s="311" t="s">
        <v>577</v>
      </c>
      <c r="AW41" s="289"/>
    </row>
    <row r="42" spans="1:49" ht="30" customHeight="1">
      <c r="A42" s="216">
        <f t="shared" si="1"/>
        <v>37</v>
      </c>
      <c r="B42" s="219" t="s">
        <v>578</v>
      </c>
      <c r="C42" s="219" t="s">
        <v>579</v>
      </c>
      <c r="D42" s="219" t="s">
        <v>580</v>
      </c>
      <c r="E42" s="221" t="s">
        <v>528</v>
      </c>
      <c r="F42" s="221" t="s">
        <v>528</v>
      </c>
      <c r="G42" s="221" t="s">
        <v>315</v>
      </c>
      <c r="H42" s="221" t="s">
        <v>305</v>
      </c>
      <c r="I42" s="219"/>
      <c r="J42" s="221" t="s">
        <v>581</v>
      </c>
      <c r="K42" s="221" t="s">
        <v>243</v>
      </c>
      <c r="L42" s="221" t="s">
        <v>243</v>
      </c>
      <c r="M42" s="235" t="s">
        <v>240</v>
      </c>
      <c r="N42" s="236" t="s">
        <v>331</v>
      </c>
      <c r="O42" s="224"/>
      <c r="P42" s="236" t="s">
        <v>349</v>
      </c>
      <c r="Q42" s="237" t="s">
        <v>331</v>
      </c>
      <c r="R42" s="238">
        <v>43814</v>
      </c>
      <c r="S42" s="238">
        <v>43817</v>
      </c>
      <c r="T42" s="237" t="s">
        <v>332</v>
      </c>
      <c r="U42" s="237" t="s">
        <v>332</v>
      </c>
      <c r="V42" s="237" t="s">
        <v>332</v>
      </c>
      <c r="W42" s="224" t="str">
        <f t="shared" si="3"/>
        <v>Yes</v>
      </c>
      <c r="X42" s="221" t="s">
        <v>379</v>
      </c>
      <c r="Y42" s="221" t="s">
        <v>320</v>
      </c>
      <c r="Z42" s="242">
        <v>43813</v>
      </c>
      <c r="AA42" s="254">
        <v>0.97222222222222221</v>
      </c>
      <c r="AB42" s="312">
        <v>43814</v>
      </c>
      <c r="AC42" s="254">
        <v>0.63888888888888884</v>
      </c>
      <c r="AD42" s="245" t="s">
        <v>582</v>
      </c>
      <c r="AE42" s="242">
        <v>43813</v>
      </c>
      <c r="AF42" s="254">
        <v>0.76736111111111116</v>
      </c>
      <c r="AG42" s="254">
        <v>0.82986111111111116</v>
      </c>
      <c r="AH42" s="221" t="s">
        <v>405</v>
      </c>
      <c r="AI42" s="242">
        <v>43817</v>
      </c>
      <c r="AJ42" s="254">
        <v>0.44444444444444442</v>
      </c>
      <c r="AK42" s="221" t="s">
        <v>583</v>
      </c>
      <c r="AL42" s="221" t="s">
        <v>584</v>
      </c>
      <c r="AM42" s="313" t="s">
        <v>584</v>
      </c>
      <c r="AN42" s="221" t="s">
        <v>584</v>
      </c>
      <c r="AO42" s="216" t="s">
        <v>310</v>
      </c>
      <c r="AP42" s="233" t="s">
        <v>251</v>
      </c>
      <c r="AQ42" s="233" t="s">
        <v>240</v>
      </c>
      <c r="AR42" s="233" t="s">
        <v>240</v>
      </c>
      <c r="AS42" s="233" t="s">
        <v>240</v>
      </c>
      <c r="AT42" s="233" t="s">
        <v>240</v>
      </c>
      <c r="AU42" s="233" t="s">
        <v>240</v>
      </c>
      <c r="AV42" s="257"/>
      <c r="AW42" s="234"/>
    </row>
    <row r="43" spans="1:49" ht="30" customHeight="1">
      <c r="A43" s="216">
        <f t="shared" si="1"/>
        <v>38</v>
      </c>
      <c r="B43" s="218" t="s">
        <v>585</v>
      </c>
      <c r="C43" s="218" t="s">
        <v>586</v>
      </c>
      <c r="D43" s="218" t="s">
        <v>580</v>
      </c>
      <c r="E43" s="216" t="s">
        <v>528</v>
      </c>
      <c r="F43" s="216" t="s">
        <v>528</v>
      </c>
      <c r="G43" s="216" t="s">
        <v>315</v>
      </c>
      <c r="H43" s="216" t="s">
        <v>329</v>
      </c>
      <c r="I43" s="218"/>
      <c r="J43" s="216" t="s">
        <v>587</v>
      </c>
      <c r="K43" s="216"/>
      <c r="L43" s="216"/>
      <c r="M43" s="235" t="s">
        <v>240</v>
      </c>
      <c r="N43" s="236" t="s">
        <v>331</v>
      </c>
      <c r="O43" s="235"/>
      <c r="P43" s="236" t="s">
        <v>349</v>
      </c>
      <c r="Q43" s="236" t="s">
        <v>331</v>
      </c>
      <c r="R43" s="261">
        <v>43814</v>
      </c>
      <c r="S43" s="261">
        <v>43817</v>
      </c>
      <c r="T43" s="236" t="s">
        <v>332</v>
      </c>
      <c r="U43" s="236" t="s">
        <v>332</v>
      </c>
      <c r="V43" s="236" t="s">
        <v>332</v>
      </c>
      <c r="W43" s="235" t="str">
        <f t="shared" si="3"/>
        <v>Yes</v>
      </c>
      <c r="X43" s="216" t="s">
        <v>379</v>
      </c>
      <c r="Y43" s="216" t="s">
        <v>320</v>
      </c>
      <c r="Z43" s="301"/>
      <c r="AA43" s="281"/>
      <c r="AB43" s="301"/>
      <c r="AC43" s="281"/>
      <c r="AD43" s="216"/>
      <c r="AE43" s="242">
        <v>43814</v>
      </c>
      <c r="AF43" s="281">
        <v>0.76736111111111116</v>
      </c>
      <c r="AG43" s="281">
        <v>0.82986111111111116</v>
      </c>
      <c r="AH43" s="216" t="s">
        <v>405</v>
      </c>
      <c r="AI43" s="301">
        <v>43817</v>
      </c>
      <c r="AJ43" s="281">
        <v>0.44444444444444442</v>
      </c>
      <c r="AK43" s="314" t="s">
        <v>583</v>
      </c>
      <c r="AL43" s="315" t="s">
        <v>584</v>
      </c>
      <c r="AM43" s="278" t="s">
        <v>584</v>
      </c>
      <c r="AN43" s="316" t="s">
        <v>584</v>
      </c>
      <c r="AO43" s="216" t="s">
        <v>310</v>
      </c>
      <c r="AP43" s="263" t="s">
        <v>251</v>
      </c>
      <c r="AQ43" s="233" t="s">
        <v>240</v>
      </c>
      <c r="AR43" s="233" t="s">
        <v>240</v>
      </c>
      <c r="AS43" s="263" t="s">
        <v>240</v>
      </c>
      <c r="AT43" s="233" t="s">
        <v>240</v>
      </c>
      <c r="AU43" s="263" t="s">
        <v>240</v>
      </c>
      <c r="AV43" s="263"/>
      <c r="AW43" s="289"/>
    </row>
    <row r="44" spans="1:49" ht="38.25">
      <c r="A44" s="216">
        <f t="shared" si="1"/>
        <v>39</v>
      </c>
      <c r="B44" s="219" t="s">
        <v>588</v>
      </c>
      <c r="C44" s="219" t="s">
        <v>589</v>
      </c>
      <c r="D44" s="219" t="s">
        <v>580</v>
      </c>
      <c r="E44" s="221" t="s">
        <v>528</v>
      </c>
      <c r="F44" s="221" t="s">
        <v>528</v>
      </c>
      <c r="G44" s="221" t="s">
        <v>315</v>
      </c>
      <c r="H44" s="221" t="s">
        <v>329</v>
      </c>
      <c r="I44" s="219"/>
      <c r="J44" s="221" t="s">
        <v>590</v>
      </c>
      <c r="K44" s="221" t="s">
        <v>243</v>
      </c>
      <c r="L44" s="221" t="s">
        <v>243</v>
      </c>
      <c r="M44" s="235" t="s">
        <v>240</v>
      </c>
      <c r="N44" s="236" t="s">
        <v>318</v>
      </c>
      <c r="O44" s="224"/>
      <c r="P44" s="236" t="s">
        <v>308</v>
      </c>
      <c r="Q44" s="237" t="s">
        <v>307</v>
      </c>
      <c r="R44" s="238">
        <v>43814</v>
      </c>
      <c r="S44" s="238">
        <v>43817</v>
      </c>
      <c r="T44" s="237" t="s">
        <v>240</v>
      </c>
      <c r="U44" s="237" t="s">
        <v>240</v>
      </c>
      <c r="V44" s="237" t="s">
        <v>240</v>
      </c>
      <c r="W44" s="224" t="str">
        <f t="shared" si="3"/>
        <v>Yes</v>
      </c>
      <c r="X44" s="221" t="s">
        <v>379</v>
      </c>
      <c r="Y44" s="221" t="s">
        <v>320</v>
      </c>
      <c r="Z44" s="241">
        <v>43813</v>
      </c>
      <c r="AA44" s="240">
        <v>8.3333333333333329E-2</v>
      </c>
      <c r="AB44" s="242">
        <v>43813</v>
      </c>
      <c r="AC44" s="240">
        <v>0.52083333333333337</v>
      </c>
      <c r="AD44" s="224" t="s">
        <v>591</v>
      </c>
      <c r="AE44" s="241">
        <v>43813</v>
      </c>
      <c r="AF44" s="240">
        <v>0.58333333333333337</v>
      </c>
      <c r="AG44" s="254">
        <v>0.64583333333333337</v>
      </c>
      <c r="AH44" s="253" t="s">
        <v>592</v>
      </c>
      <c r="AI44" s="238">
        <v>43817</v>
      </c>
      <c r="AJ44" s="240">
        <v>0.86458333333333337</v>
      </c>
      <c r="AK44" s="224" t="s">
        <v>381</v>
      </c>
      <c r="AL44" s="290">
        <v>43818</v>
      </c>
      <c r="AM44" s="240">
        <v>7.2916666666666671E-2</v>
      </c>
      <c r="AN44" s="224" t="s">
        <v>382</v>
      </c>
      <c r="AO44" s="216" t="s">
        <v>447</v>
      </c>
      <c r="AP44" s="233" t="s">
        <v>448</v>
      </c>
      <c r="AQ44" s="233" t="s">
        <v>448</v>
      </c>
      <c r="AR44" s="233" t="s">
        <v>448</v>
      </c>
      <c r="AS44" s="233" t="s">
        <v>448</v>
      </c>
      <c r="AT44" s="233" t="s">
        <v>448</v>
      </c>
      <c r="AU44" s="233" t="s">
        <v>448</v>
      </c>
      <c r="AV44" s="233" t="s">
        <v>325</v>
      </c>
      <c r="AW44" s="234"/>
    </row>
    <row r="45" spans="1:49" ht="30" customHeight="1">
      <c r="A45" s="216">
        <f t="shared" si="1"/>
        <v>40</v>
      </c>
      <c r="B45" s="219" t="s">
        <v>593</v>
      </c>
      <c r="C45" s="219" t="s">
        <v>594</v>
      </c>
      <c r="D45" s="219" t="s">
        <v>580</v>
      </c>
      <c r="E45" s="221" t="s">
        <v>528</v>
      </c>
      <c r="F45" s="221" t="s">
        <v>528</v>
      </c>
      <c r="G45" s="221" t="s">
        <v>315</v>
      </c>
      <c r="H45" s="221" t="s">
        <v>329</v>
      </c>
      <c r="I45" s="219"/>
      <c r="J45" s="298" t="s">
        <v>595</v>
      </c>
      <c r="K45" s="221"/>
      <c r="L45" s="221"/>
      <c r="M45" s="235" t="s">
        <v>240</v>
      </c>
      <c r="N45" s="236" t="s">
        <v>318</v>
      </c>
      <c r="O45" s="224"/>
      <c r="P45" s="236" t="s">
        <v>308</v>
      </c>
      <c r="Q45" s="237" t="s">
        <v>307</v>
      </c>
      <c r="R45" s="238">
        <v>43814</v>
      </c>
      <c r="S45" s="238">
        <v>43817</v>
      </c>
      <c r="T45" s="237" t="s">
        <v>240</v>
      </c>
      <c r="U45" s="237" t="s">
        <v>240</v>
      </c>
      <c r="V45" s="237" t="s">
        <v>240</v>
      </c>
      <c r="W45" s="224" t="str">
        <f t="shared" si="3"/>
        <v>Yes</v>
      </c>
      <c r="X45" s="221" t="s">
        <v>379</v>
      </c>
      <c r="Y45" s="221" t="s">
        <v>320</v>
      </c>
      <c r="Z45" s="241">
        <v>43813</v>
      </c>
      <c r="AA45" s="240">
        <v>8.3333333333333329E-2</v>
      </c>
      <c r="AB45" s="241">
        <v>43813</v>
      </c>
      <c r="AC45" s="240">
        <v>0.52083333333333337</v>
      </c>
      <c r="AD45" s="224" t="s">
        <v>591</v>
      </c>
      <c r="AE45" s="241">
        <v>43813</v>
      </c>
      <c r="AF45" s="240">
        <v>0.58333333333333337</v>
      </c>
      <c r="AG45" s="240">
        <v>0.64583333333333337</v>
      </c>
      <c r="AH45" s="224" t="s">
        <v>592</v>
      </c>
      <c r="AI45" s="241">
        <v>43817</v>
      </c>
      <c r="AJ45" s="240">
        <v>0.86458333333333337</v>
      </c>
      <c r="AK45" s="224" t="s">
        <v>381</v>
      </c>
      <c r="AL45" s="241">
        <v>43818</v>
      </c>
      <c r="AM45" s="240">
        <v>7.2916666666666671E-2</v>
      </c>
      <c r="AN45" s="224" t="s">
        <v>382</v>
      </c>
      <c r="AO45" s="216" t="s">
        <v>310</v>
      </c>
      <c r="AP45" s="233" t="s">
        <v>240</v>
      </c>
      <c r="AQ45" s="233" t="s">
        <v>240</v>
      </c>
      <c r="AR45" s="233" t="s">
        <v>240</v>
      </c>
      <c r="AS45" s="233" t="s">
        <v>240</v>
      </c>
      <c r="AT45" s="233" t="s">
        <v>240</v>
      </c>
      <c r="AU45" s="233" t="s">
        <v>240</v>
      </c>
      <c r="AV45" s="233" t="s">
        <v>325</v>
      </c>
      <c r="AW45" s="234"/>
    </row>
    <row r="46" spans="1:49" ht="30" customHeight="1">
      <c r="A46" s="216">
        <f t="shared" si="1"/>
        <v>41</v>
      </c>
      <c r="B46" s="317" t="s">
        <v>596</v>
      </c>
      <c r="C46" s="243" t="s">
        <v>597</v>
      </c>
      <c r="D46" s="243" t="s">
        <v>598</v>
      </c>
      <c r="E46" s="246" t="s">
        <v>599</v>
      </c>
      <c r="F46" s="216" t="s">
        <v>303</v>
      </c>
      <c r="G46" s="216" t="s">
        <v>409</v>
      </c>
      <c r="H46" s="221" t="s">
        <v>305</v>
      </c>
      <c r="I46" s="219"/>
      <c r="J46" s="318" t="s">
        <v>600</v>
      </c>
      <c r="K46" s="221"/>
      <c r="L46" s="221"/>
      <c r="M46" s="235" t="s">
        <v>240</v>
      </c>
      <c r="N46" s="236" t="s">
        <v>307</v>
      </c>
      <c r="O46" s="224"/>
      <c r="P46" s="236" t="s">
        <v>308</v>
      </c>
      <c r="Q46" s="237" t="s">
        <v>307</v>
      </c>
      <c r="R46" s="285">
        <v>43814</v>
      </c>
      <c r="S46" s="285">
        <v>43817</v>
      </c>
      <c r="T46" s="237" t="s">
        <v>240</v>
      </c>
      <c r="U46" s="237" t="s">
        <v>240</v>
      </c>
      <c r="V46" s="237" t="s">
        <v>240</v>
      </c>
      <c r="W46" s="237" t="s">
        <v>240</v>
      </c>
      <c r="X46" s="221"/>
      <c r="Y46" s="221"/>
      <c r="Z46" s="231"/>
      <c r="AA46" s="319"/>
      <c r="AB46" s="231"/>
      <c r="AC46" s="319"/>
      <c r="AD46" s="230"/>
      <c r="AE46" s="231"/>
      <c r="AF46" s="319"/>
      <c r="AG46" s="319"/>
      <c r="AH46" s="230"/>
      <c r="AI46" s="231"/>
      <c r="AJ46" s="320"/>
      <c r="AK46" s="321"/>
      <c r="AL46" s="322"/>
      <c r="AM46" s="323"/>
      <c r="AN46" s="230"/>
      <c r="AO46" s="216" t="s">
        <v>310</v>
      </c>
      <c r="AP46" s="233" t="s">
        <v>240</v>
      </c>
      <c r="AQ46" s="233" t="s">
        <v>240</v>
      </c>
      <c r="AR46" s="233" t="s">
        <v>240</v>
      </c>
      <c r="AS46" s="233" t="s">
        <v>240</v>
      </c>
      <c r="AT46" s="233" t="s">
        <v>240</v>
      </c>
      <c r="AU46" s="233" t="s">
        <v>240</v>
      </c>
      <c r="AV46" s="233"/>
      <c r="AW46" s="234"/>
    </row>
    <row r="47" spans="1:49" ht="30" customHeight="1">
      <c r="A47" s="216">
        <f t="shared" si="1"/>
        <v>42</v>
      </c>
      <c r="B47" s="218" t="s">
        <v>601</v>
      </c>
      <c r="C47" s="324" t="s">
        <v>602</v>
      </c>
      <c r="D47" s="219" t="s">
        <v>603</v>
      </c>
      <c r="E47" s="221" t="s">
        <v>604</v>
      </c>
      <c r="F47" s="216" t="s">
        <v>303</v>
      </c>
      <c r="G47" s="221" t="s">
        <v>338</v>
      </c>
      <c r="H47" s="221" t="s">
        <v>329</v>
      </c>
      <c r="I47" s="219" t="s">
        <v>605</v>
      </c>
      <c r="J47" s="221" t="s">
        <v>606</v>
      </c>
      <c r="K47" s="221"/>
      <c r="L47" s="221" t="s">
        <v>243</v>
      </c>
      <c r="M47" s="235" t="s">
        <v>240</v>
      </c>
      <c r="N47" s="236" t="s">
        <v>318</v>
      </c>
      <c r="O47" s="224"/>
      <c r="P47" s="236" t="s">
        <v>308</v>
      </c>
      <c r="Q47" s="237" t="s">
        <v>307</v>
      </c>
      <c r="R47" s="238">
        <v>43814</v>
      </c>
      <c r="S47" s="238">
        <v>43817</v>
      </c>
      <c r="T47" s="237" t="s">
        <v>240</v>
      </c>
      <c r="U47" s="237" t="s">
        <v>240</v>
      </c>
      <c r="V47" s="237" t="s">
        <v>240</v>
      </c>
      <c r="W47" s="224" t="str">
        <f t="shared" ref="W47:W64" si="4">M47</f>
        <v>Yes</v>
      </c>
      <c r="X47" s="221" t="s">
        <v>607</v>
      </c>
      <c r="Y47" s="221" t="s">
        <v>320</v>
      </c>
      <c r="Z47" s="242">
        <v>43813</v>
      </c>
      <c r="AA47" s="254">
        <v>0.45833333333333331</v>
      </c>
      <c r="AB47" s="242">
        <v>43813</v>
      </c>
      <c r="AC47" s="254">
        <v>0.67708333333333337</v>
      </c>
      <c r="AD47" s="221" t="s">
        <v>608</v>
      </c>
      <c r="AE47" s="242">
        <v>43813</v>
      </c>
      <c r="AF47" s="254">
        <v>0.76736111111111116</v>
      </c>
      <c r="AG47" s="254">
        <v>0.82986111111111116</v>
      </c>
      <c r="AH47" s="221" t="s">
        <v>405</v>
      </c>
      <c r="AI47" s="242">
        <v>43817</v>
      </c>
      <c r="AJ47" s="325">
        <v>0.86458333333333337</v>
      </c>
      <c r="AK47" s="313" t="s">
        <v>609</v>
      </c>
      <c r="AL47" s="326">
        <v>43818</v>
      </c>
      <c r="AM47" s="272">
        <v>2.0833333333333332E-2</v>
      </c>
      <c r="AN47" s="221" t="s">
        <v>610</v>
      </c>
      <c r="AO47" s="216" t="s">
        <v>310</v>
      </c>
      <c r="AP47" s="233" t="s">
        <v>251</v>
      </c>
      <c r="AQ47" s="233" t="s">
        <v>240</v>
      </c>
      <c r="AR47" s="233" t="s">
        <v>240</v>
      </c>
      <c r="AS47" s="233" t="s">
        <v>240</v>
      </c>
      <c r="AT47" s="233" t="s">
        <v>240</v>
      </c>
      <c r="AU47" s="233" t="s">
        <v>240</v>
      </c>
      <c r="AV47" s="233" t="s">
        <v>325</v>
      </c>
      <c r="AW47" s="234"/>
    </row>
    <row r="48" spans="1:49" ht="25.5">
      <c r="A48" s="216">
        <f t="shared" si="1"/>
        <v>43</v>
      </c>
      <c r="B48" s="219" t="s">
        <v>611</v>
      </c>
      <c r="C48" s="219" t="s">
        <v>612</v>
      </c>
      <c r="D48" s="219" t="s">
        <v>613</v>
      </c>
      <c r="E48" s="221" t="s">
        <v>614</v>
      </c>
      <c r="F48" s="216" t="s">
        <v>303</v>
      </c>
      <c r="G48" s="221" t="s">
        <v>487</v>
      </c>
      <c r="H48" s="221" t="s">
        <v>305</v>
      </c>
      <c r="I48" s="219"/>
      <c r="J48" s="298" t="s">
        <v>615</v>
      </c>
      <c r="K48" s="221" t="s">
        <v>243</v>
      </c>
      <c r="L48" s="221" t="s">
        <v>243</v>
      </c>
      <c r="M48" s="235" t="s">
        <v>240</v>
      </c>
      <c r="N48" s="236" t="s">
        <v>331</v>
      </c>
      <c r="O48" s="224">
        <v>33000</v>
      </c>
      <c r="P48" s="236" t="s">
        <v>308</v>
      </c>
      <c r="Q48" s="237" t="s">
        <v>331</v>
      </c>
      <c r="R48" s="238">
        <v>43814</v>
      </c>
      <c r="S48" s="238">
        <v>43817</v>
      </c>
      <c r="T48" s="237" t="s">
        <v>332</v>
      </c>
      <c r="U48" s="237" t="s">
        <v>332</v>
      </c>
      <c r="V48" s="237" t="s">
        <v>332</v>
      </c>
      <c r="W48" s="224" t="str">
        <f t="shared" si="4"/>
        <v>Yes</v>
      </c>
      <c r="X48" s="221" t="s">
        <v>616</v>
      </c>
      <c r="Y48" s="221" t="s">
        <v>320</v>
      </c>
      <c r="Z48" s="242">
        <v>43813</v>
      </c>
      <c r="AA48" s="254">
        <v>8.3333333333333329E-2</v>
      </c>
      <c r="AB48" s="242">
        <v>43813</v>
      </c>
      <c r="AC48" s="254">
        <v>0.52083333333333337</v>
      </c>
      <c r="AD48" s="221" t="s">
        <v>341</v>
      </c>
      <c r="AE48" s="242">
        <v>43813</v>
      </c>
      <c r="AF48" s="254">
        <v>0.58333333333333337</v>
      </c>
      <c r="AG48" s="254">
        <v>0.64583333333333337</v>
      </c>
      <c r="AH48" s="221" t="s">
        <v>592</v>
      </c>
      <c r="AI48" s="256">
        <v>43817</v>
      </c>
      <c r="AJ48" s="221" t="s">
        <v>412</v>
      </c>
      <c r="AK48" s="221" t="s">
        <v>412</v>
      </c>
      <c r="AL48" s="221" t="s">
        <v>412</v>
      </c>
      <c r="AM48" s="221" t="s">
        <v>412</v>
      </c>
      <c r="AN48" s="221" t="s">
        <v>412</v>
      </c>
      <c r="AO48" s="216" t="s">
        <v>310</v>
      </c>
      <c r="AP48" s="233" t="s">
        <v>240</v>
      </c>
      <c r="AQ48" s="233" t="s">
        <v>240</v>
      </c>
      <c r="AR48" s="233" t="s">
        <v>240</v>
      </c>
      <c r="AS48" s="233" t="s">
        <v>240</v>
      </c>
      <c r="AT48" s="233" t="s">
        <v>240</v>
      </c>
      <c r="AU48" s="233" t="s">
        <v>240</v>
      </c>
      <c r="AV48" s="233" t="s">
        <v>325</v>
      </c>
      <c r="AW48" s="234"/>
    </row>
    <row r="49" spans="1:49" ht="30" customHeight="1">
      <c r="A49" s="216">
        <f t="shared" si="1"/>
        <v>44</v>
      </c>
      <c r="B49" s="219" t="s">
        <v>617</v>
      </c>
      <c r="C49" s="327" t="s">
        <v>618</v>
      </c>
      <c r="D49" s="219" t="s">
        <v>613</v>
      </c>
      <c r="E49" s="221" t="s">
        <v>614</v>
      </c>
      <c r="F49" s="216" t="s">
        <v>303</v>
      </c>
      <c r="G49" s="221" t="s">
        <v>487</v>
      </c>
      <c r="H49" s="221" t="s">
        <v>329</v>
      </c>
      <c r="I49" s="219"/>
      <c r="J49" s="221" t="s">
        <v>619</v>
      </c>
      <c r="K49" s="221" t="s">
        <v>243</v>
      </c>
      <c r="L49" s="221" t="s">
        <v>249</v>
      </c>
      <c r="M49" s="235" t="s">
        <v>240</v>
      </c>
      <c r="N49" s="236" t="s">
        <v>307</v>
      </c>
      <c r="O49" s="224"/>
      <c r="P49" s="236" t="s">
        <v>308</v>
      </c>
      <c r="Q49" s="237" t="s">
        <v>307</v>
      </c>
      <c r="R49" s="238">
        <v>43814</v>
      </c>
      <c r="S49" s="238">
        <v>43817</v>
      </c>
      <c r="T49" s="237" t="s">
        <v>240</v>
      </c>
      <c r="U49" s="237" t="s">
        <v>240</v>
      </c>
      <c r="V49" s="237" t="s">
        <v>240</v>
      </c>
      <c r="W49" s="224" t="str">
        <f t="shared" si="4"/>
        <v>Yes</v>
      </c>
      <c r="X49" s="221" t="s">
        <v>616</v>
      </c>
      <c r="Y49" s="221" t="s">
        <v>320</v>
      </c>
      <c r="Z49" s="242">
        <v>43812</v>
      </c>
      <c r="AA49" s="254">
        <v>0.5</v>
      </c>
      <c r="AB49" s="242">
        <v>43813</v>
      </c>
      <c r="AC49" s="254">
        <v>0.55208333333333337</v>
      </c>
      <c r="AD49" s="221" t="s">
        <v>620</v>
      </c>
      <c r="AE49" s="242">
        <v>43813</v>
      </c>
      <c r="AF49" s="254">
        <v>0.76736111111111116</v>
      </c>
      <c r="AG49" s="254">
        <v>0.82986111111111116</v>
      </c>
      <c r="AH49" s="221" t="s">
        <v>621</v>
      </c>
      <c r="AI49" s="256">
        <v>43817</v>
      </c>
      <c r="AJ49" s="221" t="s">
        <v>412</v>
      </c>
      <c r="AK49" s="221" t="s">
        <v>412</v>
      </c>
      <c r="AL49" s="221" t="s">
        <v>412</v>
      </c>
      <c r="AM49" s="221" t="s">
        <v>412</v>
      </c>
      <c r="AN49" s="221" t="s">
        <v>412</v>
      </c>
      <c r="AO49" s="216" t="s">
        <v>310</v>
      </c>
      <c r="AP49" s="233" t="s">
        <v>251</v>
      </c>
      <c r="AQ49" s="233" t="s">
        <v>240</v>
      </c>
      <c r="AR49" s="233" t="s">
        <v>240</v>
      </c>
      <c r="AS49" s="237" t="s">
        <v>240</v>
      </c>
      <c r="AT49" s="233" t="s">
        <v>240</v>
      </c>
      <c r="AU49" s="233" t="s">
        <v>240</v>
      </c>
      <c r="AV49" s="233"/>
      <c r="AW49" s="234"/>
    </row>
    <row r="50" spans="1:49" ht="30" customHeight="1">
      <c r="A50" s="216">
        <f t="shared" si="1"/>
        <v>45</v>
      </c>
      <c r="B50" s="218" t="s">
        <v>622</v>
      </c>
      <c r="C50" s="218" t="s">
        <v>623</v>
      </c>
      <c r="D50" s="259" t="s">
        <v>624</v>
      </c>
      <c r="E50" s="221" t="s">
        <v>625</v>
      </c>
      <c r="F50" s="216" t="s">
        <v>303</v>
      </c>
      <c r="G50" s="216" t="s">
        <v>387</v>
      </c>
      <c r="H50" s="221" t="s">
        <v>305</v>
      </c>
      <c r="I50" s="219"/>
      <c r="J50" s="251" t="s">
        <v>626</v>
      </c>
      <c r="K50" s="221"/>
      <c r="L50" s="221"/>
      <c r="M50" s="235" t="s">
        <v>240</v>
      </c>
      <c r="N50" s="236" t="s">
        <v>307</v>
      </c>
      <c r="O50" s="224"/>
      <c r="P50" s="236" t="s">
        <v>308</v>
      </c>
      <c r="Q50" s="237" t="s">
        <v>307</v>
      </c>
      <c r="R50" s="238">
        <v>43814</v>
      </c>
      <c r="S50" s="238">
        <v>43817</v>
      </c>
      <c r="T50" s="237" t="s">
        <v>240</v>
      </c>
      <c r="U50" s="237" t="s">
        <v>240</v>
      </c>
      <c r="V50" s="237" t="s">
        <v>240</v>
      </c>
      <c r="W50" s="224" t="str">
        <f t="shared" si="4"/>
        <v>Yes</v>
      </c>
      <c r="X50" s="221" t="s">
        <v>391</v>
      </c>
      <c r="Y50" s="221" t="s">
        <v>320</v>
      </c>
      <c r="Z50" s="221" t="s">
        <v>369</v>
      </c>
      <c r="AA50" s="221" t="s">
        <v>369</v>
      </c>
      <c r="AB50" s="221" t="s">
        <v>369</v>
      </c>
      <c r="AC50" s="221" t="s">
        <v>369</v>
      </c>
      <c r="AD50" s="221" t="s">
        <v>369</v>
      </c>
      <c r="AE50" s="242">
        <v>43813</v>
      </c>
      <c r="AF50" s="254">
        <v>0.79861111111111116</v>
      </c>
      <c r="AG50" s="254">
        <v>0.85763888888888884</v>
      </c>
      <c r="AH50" s="221" t="s">
        <v>417</v>
      </c>
      <c r="AI50" s="242">
        <v>43817</v>
      </c>
      <c r="AJ50" s="254">
        <v>0.44444444444444442</v>
      </c>
      <c r="AK50" s="221"/>
      <c r="AL50" s="221" t="s">
        <v>369</v>
      </c>
      <c r="AM50" s="221" t="s">
        <v>369</v>
      </c>
      <c r="AN50" s="221" t="s">
        <v>369</v>
      </c>
      <c r="AO50" s="216" t="s">
        <v>310</v>
      </c>
      <c r="AP50" s="221" t="s">
        <v>251</v>
      </c>
      <c r="AQ50" s="233" t="s">
        <v>240</v>
      </c>
      <c r="AR50" s="233" t="s">
        <v>240</v>
      </c>
      <c r="AS50" s="221" t="s">
        <v>240</v>
      </c>
      <c r="AT50" s="233" t="s">
        <v>240</v>
      </c>
      <c r="AU50" s="221" t="s">
        <v>240</v>
      </c>
      <c r="AV50" s="233" t="s">
        <v>325</v>
      </c>
      <c r="AW50" s="234"/>
    </row>
    <row r="51" spans="1:49" ht="30" customHeight="1">
      <c r="A51" s="216">
        <f t="shared" si="1"/>
        <v>46</v>
      </c>
      <c r="B51" s="219" t="s">
        <v>627</v>
      </c>
      <c r="C51" s="219" t="s">
        <v>628</v>
      </c>
      <c r="D51" s="219" t="s">
        <v>629</v>
      </c>
      <c r="E51" s="221" t="s">
        <v>630</v>
      </c>
      <c r="F51" s="216" t="s">
        <v>303</v>
      </c>
      <c r="G51" s="221" t="s">
        <v>338</v>
      </c>
      <c r="H51" s="221" t="s">
        <v>305</v>
      </c>
      <c r="I51" s="219"/>
      <c r="J51" s="221" t="s">
        <v>631</v>
      </c>
      <c r="K51" s="221"/>
      <c r="L51" s="221" t="s">
        <v>243</v>
      </c>
      <c r="M51" s="235" t="s">
        <v>240</v>
      </c>
      <c r="N51" s="236" t="s">
        <v>318</v>
      </c>
      <c r="O51" s="224"/>
      <c r="P51" s="236" t="s">
        <v>308</v>
      </c>
      <c r="Q51" s="237" t="s">
        <v>307</v>
      </c>
      <c r="R51" s="238">
        <v>43814</v>
      </c>
      <c r="S51" s="238">
        <v>43816</v>
      </c>
      <c r="T51" s="237" t="s">
        <v>240</v>
      </c>
      <c r="U51" s="237" t="s">
        <v>240</v>
      </c>
      <c r="V51" s="237" t="s">
        <v>251</v>
      </c>
      <c r="W51" s="224" t="str">
        <f t="shared" si="4"/>
        <v>Yes</v>
      </c>
      <c r="X51" s="221" t="s">
        <v>632</v>
      </c>
      <c r="Y51" s="221" t="s">
        <v>320</v>
      </c>
      <c r="Z51" s="242">
        <v>43812</v>
      </c>
      <c r="AA51" s="254">
        <v>0.71875</v>
      </c>
      <c r="AB51" s="242">
        <v>43813</v>
      </c>
      <c r="AC51" s="254">
        <v>0.4201388888888889</v>
      </c>
      <c r="AD51" s="221" t="s">
        <v>633</v>
      </c>
      <c r="AE51" s="242">
        <v>43813</v>
      </c>
      <c r="AF51" s="254">
        <v>0.76736111111111116</v>
      </c>
      <c r="AG51" s="254">
        <v>0.82986111111111116</v>
      </c>
      <c r="AH51" s="221" t="s">
        <v>634</v>
      </c>
      <c r="AI51" s="242">
        <v>43816</v>
      </c>
      <c r="AJ51" s="254">
        <v>0.87847222222222221</v>
      </c>
      <c r="AK51" s="221" t="s">
        <v>635</v>
      </c>
      <c r="AL51" s="295">
        <v>43817</v>
      </c>
      <c r="AM51" s="254">
        <v>0.51041666666666663</v>
      </c>
      <c r="AN51" s="221" t="s">
        <v>636</v>
      </c>
      <c r="AO51" s="216" t="s">
        <v>310</v>
      </c>
      <c r="AP51" s="233" t="s">
        <v>251</v>
      </c>
      <c r="AQ51" s="233" t="s">
        <v>240</v>
      </c>
      <c r="AR51" s="233" t="s">
        <v>240</v>
      </c>
      <c r="AS51" s="233" t="s">
        <v>240</v>
      </c>
      <c r="AT51" s="233" t="s">
        <v>240</v>
      </c>
      <c r="AU51" s="233" t="s">
        <v>240</v>
      </c>
      <c r="AV51" s="233" t="s">
        <v>325</v>
      </c>
      <c r="AW51" s="234"/>
    </row>
    <row r="52" spans="1:49" ht="30" customHeight="1">
      <c r="A52" s="216">
        <f t="shared" si="1"/>
        <v>47</v>
      </c>
      <c r="B52" s="219" t="s">
        <v>637</v>
      </c>
      <c r="C52" s="219" t="s">
        <v>638</v>
      </c>
      <c r="D52" s="327" t="s">
        <v>639</v>
      </c>
      <c r="E52" s="221" t="s">
        <v>640</v>
      </c>
      <c r="F52" s="221" t="s">
        <v>640</v>
      </c>
      <c r="G52" s="221" t="s">
        <v>387</v>
      </c>
      <c r="H52" s="221" t="s">
        <v>329</v>
      </c>
      <c r="I52" s="219"/>
      <c r="J52" s="251" t="s">
        <v>641</v>
      </c>
      <c r="K52" s="221"/>
      <c r="L52" s="221"/>
      <c r="M52" s="235" t="s">
        <v>240</v>
      </c>
      <c r="N52" s="236" t="s">
        <v>389</v>
      </c>
      <c r="O52" s="224"/>
      <c r="P52" s="263" t="s">
        <v>390</v>
      </c>
      <c r="Q52" s="236" t="s">
        <v>307</v>
      </c>
      <c r="R52" s="238">
        <v>43814</v>
      </c>
      <c r="S52" s="238">
        <v>43816</v>
      </c>
      <c r="T52" s="237" t="s">
        <v>240</v>
      </c>
      <c r="U52" s="237" t="s">
        <v>240</v>
      </c>
      <c r="V52" s="237" t="s">
        <v>251</v>
      </c>
      <c r="W52" s="224" t="str">
        <f t="shared" si="4"/>
        <v>Yes</v>
      </c>
      <c r="X52" s="221" t="s">
        <v>391</v>
      </c>
      <c r="Y52" s="221"/>
      <c r="Z52" s="221" t="s">
        <v>369</v>
      </c>
      <c r="AA52" s="221" t="s">
        <v>369</v>
      </c>
      <c r="AB52" s="221" t="s">
        <v>369</v>
      </c>
      <c r="AC52" s="221" t="s">
        <v>369</v>
      </c>
      <c r="AD52" s="221" t="s">
        <v>369</v>
      </c>
      <c r="AE52" s="242">
        <v>43814</v>
      </c>
      <c r="AF52" s="254">
        <v>0.35416666666666669</v>
      </c>
      <c r="AG52" s="254">
        <v>0.4201388888888889</v>
      </c>
      <c r="AH52" s="221" t="s">
        <v>392</v>
      </c>
      <c r="AI52" s="242">
        <v>43816</v>
      </c>
      <c r="AJ52" s="254">
        <v>0.87847222222222221</v>
      </c>
      <c r="AK52" s="221" t="s">
        <v>397</v>
      </c>
      <c r="AL52" s="221" t="s">
        <v>369</v>
      </c>
      <c r="AM52" s="221" t="s">
        <v>369</v>
      </c>
      <c r="AN52" s="221" t="s">
        <v>369</v>
      </c>
      <c r="AO52" s="216" t="s">
        <v>310</v>
      </c>
      <c r="AP52" s="233" t="s">
        <v>251</v>
      </c>
      <c r="AQ52" s="233" t="s">
        <v>240</v>
      </c>
      <c r="AR52" s="233" t="s">
        <v>240</v>
      </c>
      <c r="AS52" s="233" t="s">
        <v>240</v>
      </c>
      <c r="AT52" s="233" t="s">
        <v>240</v>
      </c>
      <c r="AU52" s="233" t="s">
        <v>240</v>
      </c>
      <c r="AV52" s="257"/>
      <c r="AW52" s="234"/>
    </row>
    <row r="53" spans="1:49" ht="51">
      <c r="A53" s="216">
        <f t="shared" si="1"/>
        <v>48</v>
      </c>
      <c r="B53" s="219" t="s">
        <v>642</v>
      </c>
      <c r="C53" s="219" t="s">
        <v>643</v>
      </c>
      <c r="D53" s="219" t="s">
        <v>644</v>
      </c>
      <c r="E53" s="221" t="s">
        <v>640</v>
      </c>
      <c r="F53" s="221" t="s">
        <v>640</v>
      </c>
      <c r="G53" s="221" t="s">
        <v>387</v>
      </c>
      <c r="H53" s="221" t="s">
        <v>329</v>
      </c>
      <c r="I53" s="219"/>
      <c r="J53" s="221" t="s">
        <v>645</v>
      </c>
      <c r="K53" s="221" t="s">
        <v>243</v>
      </c>
      <c r="L53" s="221" t="s">
        <v>243</v>
      </c>
      <c r="M53" s="235" t="s">
        <v>240</v>
      </c>
      <c r="N53" s="236" t="s">
        <v>331</v>
      </c>
      <c r="O53" s="224"/>
      <c r="P53" s="236" t="s">
        <v>349</v>
      </c>
      <c r="Q53" s="236" t="s">
        <v>307</v>
      </c>
      <c r="R53" s="299">
        <v>43814</v>
      </c>
      <c r="S53" s="299">
        <v>43815</v>
      </c>
      <c r="T53" s="237" t="s">
        <v>240</v>
      </c>
      <c r="U53" s="237" t="s">
        <v>251</v>
      </c>
      <c r="V53" s="237" t="s">
        <v>251</v>
      </c>
      <c r="W53" s="224" t="str">
        <f t="shared" si="4"/>
        <v>Yes</v>
      </c>
      <c r="X53" s="219"/>
      <c r="Y53" s="221"/>
      <c r="Z53" s="221"/>
      <c r="AA53" s="221"/>
      <c r="AB53" s="242">
        <v>43814</v>
      </c>
      <c r="AC53" s="221"/>
      <c r="AD53" s="221"/>
      <c r="AE53" s="328"/>
      <c r="AF53" s="328"/>
      <c r="AG53" s="328"/>
      <c r="AH53" s="328" t="s">
        <v>646</v>
      </c>
      <c r="AI53" s="328" t="s">
        <v>646</v>
      </c>
      <c r="AJ53" s="328"/>
      <c r="AK53" s="328"/>
      <c r="AL53" s="234"/>
      <c r="AM53" s="221"/>
      <c r="AN53" s="221"/>
      <c r="AO53" s="216" t="s">
        <v>310</v>
      </c>
      <c r="AP53" s="233" t="s">
        <v>251</v>
      </c>
      <c r="AQ53" s="233" t="s">
        <v>240</v>
      </c>
      <c r="AR53" s="233" t="s">
        <v>240</v>
      </c>
      <c r="AS53" s="233" t="s">
        <v>240</v>
      </c>
      <c r="AT53" s="233" t="s">
        <v>251</v>
      </c>
      <c r="AU53" s="233" t="s">
        <v>251</v>
      </c>
      <c r="AV53" s="257"/>
      <c r="AW53" s="234"/>
    </row>
    <row r="54" spans="1:49" ht="30" customHeight="1">
      <c r="A54" s="216">
        <f t="shared" si="1"/>
        <v>49</v>
      </c>
      <c r="B54" s="219" t="s">
        <v>647</v>
      </c>
      <c r="C54" s="219" t="s">
        <v>648</v>
      </c>
      <c r="D54" s="219" t="s">
        <v>649</v>
      </c>
      <c r="E54" s="221" t="s">
        <v>640</v>
      </c>
      <c r="F54" s="216" t="s">
        <v>640</v>
      </c>
      <c r="G54" s="221" t="s">
        <v>387</v>
      </c>
      <c r="H54" s="221" t="s">
        <v>305</v>
      </c>
      <c r="I54" s="219"/>
      <c r="J54" s="221" t="s">
        <v>650</v>
      </c>
      <c r="K54" s="221"/>
      <c r="L54" s="221"/>
      <c r="M54" s="235" t="s">
        <v>240</v>
      </c>
      <c r="N54" s="236" t="s">
        <v>389</v>
      </c>
      <c r="O54" s="224"/>
      <c r="P54" s="263" t="s">
        <v>390</v>
      </c>
      <c r="Q54" s="236" t="s">
        <v>307</v>
      </c>
      <c r="R54" s="238">
        <v>43814</v>
      </c>
      <c r="S54" s="238">
        <v>43815</v>
      </c>
      <c r="T54" s="237" t="s">
        <v>240</v>
      </c>
      <c r="U54" s="237" t="s">
        <v>251</v>
      </c>
      <c r="V54" s="237" t="s">
        <v>251</v>
      </c>
      <c r="W54" s="224" t="str">
        <f t="shared" si="4"/>
        <v>Yes</v>
      </c>
      <c r="X54" s="221" t="s">
        <v>391</v>
      </c>
      <c r="Y54" s="221"/>
      <c r="Z54" s="221" t="s">
        <v>369</v>
      </c>
      <c r="AA54" s="221" t="s">
        <v>369</v>
      </c>
      <c r="AB54" s="221" t="s">
        <v>369</v>
      </c>
      <c r="AC54" s="221" t="s">
        <v>369</v>
      </c>
      <c r="AD54" s="221" t="s">
        <v>369</v>
      </c>
      <c r="AE54" s="242">
        <v>43814</v>
      </c>
      <c r="AF54" s="254">
        <v>0.35416666666666669</v>
      </c>
      <c r="AG54" s="254">
        <v>0.4201388888888889</v>
      </c>
      <c r="AH54" s="221" t="s">
        <v>392</v>
      </c>
      <c r="AI54" s="242">
        <v>43815</v>
      </c>
      <c r="AJ54" s="254">
        <v>0.87847222222222221</v>
      </c>
      <c r="AK54" s="221" t="s">
        <v>651</v>
      </c>
      <c r="AL54" s="221" t="s">
        <v>369</v>
      </c>
      <c r="AM54" s="221" t="s">
        <v>369</v>
      </c>
      <c r="AN54" s="221" t="s">
        <v>369</v>
      </c>
      <c r="AO54" s="216" t="s">
        <v>310</v>
      </c>
      <c r="AP54" s="233" t="s">
        <v>251</v>
      </c>
      <c r="AQ54" s="233" t="s">
        <v>240</v>
      </c>
      <c r="AR54" s="233" t="s">
        <v>240</v>
      </c>
      <c r="AS54" s="233" t="s">
        <v>240</v>
      </c>
      <c r="AT54" s="233" t="s">
        <v>251</v>
      </c>
      <c r="AU54" s="233" t="s">
        <v>251</v>
      </c>
      <c r="AV54" s="257"/>
      <c r="AW54" s="234"/>
    </row>
    <row r="55" spans="1:49" ht="30" customHeight="1">
      <c r="A55" s="216">
        <f t="shared" si="1"/>
        <v>50</v>
      </c>
      <c r="B55" s="219" t="s">
        <v>652</v>
      </c>
      <c r="C55" s="219" t="s">
        <v>653</v>
      </c>
      <c r="D55" s="219" t="s">
        <v>654</v>
      </c>
      <c r="E55" s="221" t="s">
        <v>640</v>
      </c>
      <c r="F55" s="221" t="s">
        <v>640</v>
      </c>
      <c r="G55" s="216" t="s">
        <v>387</v>
      </c>
      <c r="H55" s="221" t="s">
        <v>305</v>
      </c>
      <c r="I55" s="265"/>
      <c r="J55" s="221" t="s">
        <v>655</v>
      </c>
      <c r="K55" s="221" t="s">
        <v>243</v>
      </c>
      <c r="L55" s="221" t="s">
        <v>249</v>
      </c>
      <c r="M55" s="235" t="s">
        <v>240</v>
      </c>
      <c r="N55" s="236" t="s">
        <v>307</v>
      </c>
      <c r="O55" s="237"/>
      <c r="P55" s="236" t="s">
        <v>349</v>
      </c>
      <c r="Q55" s="237" t="s">
        <v>307</v>
      </c>
      <c r="R55" s="238">
        <v>43814</v>
      </c>
      <c r="S55" s="238">
        <v>43816</v>
      </c>
      <c r="T55" s="237" t="s">
        <v>240</v>
      </c>
      <c r="U55" s="237" t="s">
        <v>240</v>
      </c>
      <c r="V55" s="237" t="s">
        <v>251</v>
      </c>
      <c r="W55" s="224" t="str">
        <f t="shared" si="4"/>
        <v>Yes</v>
      </c>
      <c r="X55" s="221" t="s">
        <v>391</v>
      </c>
      <c r="Y55" s="221" t="s">
        <v>320</v>
      </c>
      <c r="Z55" s="221" t="s">
        <v>369</v>
      </c>
      <c r="AA55" s="221" t="s">
        <v>369</v>
      </c>
      <c r="AB55" s="221" t="s">
        <v>369</v>
      </c>
      <c r="AC55" s="221" t="s">
        <v>369</v>
      </c>
      <c r="AD55" s="221" t="s">
        <v>369</v>
      </c>
      <c r="AE55" s="242">
        <v>43814</v>
      </c>
      <c r="AF55" s="254">
        <v>0.79861111111111116</v>
      </c>
      <c r="AG55" s="254">
        <v>0.85763888888888884</v>
      </c>
      <c r="AH55" s="221" t="s">
        <v>417</v>
      </c>
      <c r="AI55" s="242">
        <v>43816</v>
      </c>
      <c r="AJ55" s="254">
        <v>0.87847222222222221</v>
      </c>
      <c r="AK55" s="221" t="s">
        <v>418</v>
      </c>
      <c r="AL55" s="221" t="s">
        <v>369</v>
      </c>
      <c r="AM55" s="221" t="s">
        <v>369</v>
      </c>
      <c r="AN55" s="221" t="s">
        <v>369</v>
      </c>
      <c r="AO55" s="216" t="s">
        <v>310</v>
      </c>
      <c r="AP55" s="233" t="s">
        <v>251</v>
      </c>
      <c r="AQ55" s="233" t="s">
        <v>240</v>
      </c>
      <c r="AR55" s="233" t="s">
        <v>240</v>
      </c>
      <c r="AS55" s="274" t="s">
        <v>240</v>
      </c>
      <c r="AT55" s="233" t="s">
        <v>240</v>
      </c>
      <c r="AU55" s="274" t="s">
        <v>240</v>
      </c>
      <c r="AV55" s="233" t="s">
        <v>325</v>
      </c>
      <c r="AW55" s="234"/>
    </row>
    <row r="56" spans="1:49" ht="30" customHeight="1">
      <c r="A56" s="216">
        <f t="shared" si="1"/>
        <v>51</v>
      </c>
      <c r="B56" s="260" t="s">
        <v>656</v>
      </c>
      <c r="C56" s="218" t="s">
        <v>657</v>
      </c>
      <c r="D56" s="219" t="s">
        <v>658</v>
      </c>
      <c r="E56" s="221" t="s">
        <v>640</v>
      </c>
      <c r="F56" s="221" t="s">
        <v>640</v>
      </c>
      <c r="G56" s="221" t="s">
        <v>315</v>
      </c>
      <c r="H56" s="221" t="s">
        <v>305</v>
      </c>
      <c r="I56" s="265" t="s">
        <v>659</v>
      </c>
      <c r="J56" s="221" t="s">
        <v>660</v>
      </c>
      <c r="K56" s="221"/>
      <c r="L56" s="221"/>
      <c r="M56" s="235" t="s">
        <v>240</v>
      </c>
      <c r="N56" s="236" t="s">
        <v>318</v>
      </c>
      <c r="O56" s="224"/>
      <c r="P56" s="236" t="s">
        <v>308</v>
      </c>
      <c r="Q56" s="237" t="s">
        <v>307</v>
      </c>
      <c r="R56" s="238">
        <v>43814</v>
      </c>
      <c r="S56" s="238">
        <v>43817</v>
      </c>
      <c r="T56" s="237" t="s">
        <v>240</v>
      </c>
      <c r="U56" s="237" t="s">
        <v>240</v>
      </c>
      <c r="V56" s="237" t="s">
        <v>240</v>
      </c>
      <c r="W56" s="224" t="str">
        <f t="shared" si="4"/>
        <v>Yes</v>
      </c>
      <c r="X56" s="221" t="s">
        <v>661</v>
      </c>
      <c r="Y56" s="221" t="s">
        <v>320</v>
      </c>
      <c r="Z56" s="242">
        <v>43812</v>
      </c>
      <c r="AA56" s="254">
        <v>0.72569444444444442</v>
      </c>
      <c r="AB56" s="221" t="s">
        <v>662</v>
      </c>
      <c r="AC56" s="242">
        <v>43813</v>
      </c>
      <c r="AD56" s="254">
        <v>0.4201388888888889</v>
      </c>
      <c r="AE56" s="242">
        <v>43813</v>
      </c>
      <c r="AF56" s="254">
        <v>0.57638888888888884</v>
      </c>
      <c r="AG56" s="254">
        <v>0.63541666666666663</v>
      </c>
      <c r="AH56" s="221" t="s">
        <v>663</v>
      </c>
      <c r="AI56" s="242">
        <v>43817</v>
      </c>
      <c r="AJ56" s="254">
        <v>0.25</v>
      </c>
      <c r="AK56" s="254">
        <v>0.30902777777777779</v>
      </c>
      <c r="AL56" s="242">
        <v>43819</v>
      </c>
      <c r="AM56" s="254">
        <v>0.51041666666666663</v>
      </c>
      <c r="AN56" s="221" t="s">
        <v>636</v>
      </c>
      <c r="AO56" s="216" t="s">
        <v>447</v>
      </c>
      <c r="AP56" s="233" t="s">
        <v>448</v>
      </c>
      <c r="AQ56" s="233" t="s">
        <v>448</v>
      </c>
      <c r="AR56" s="233" t="s">
        <v>448</v>
      </c>
      <c r="AS56" s="233" t="s">
        <v>448</v>
      </c>
      <c r="AT56" s="233" t="s">
        <v>448</v>
      </c>
      <c r="AU56" s="233" t="s">
        <v>448</v>
      </c>
      <c r="AV56" s="233" t="s">
        <v>325</v>
      </c>
      <c r="AW56" s="234"/>
    </row>
    <row r="57" spans="1:49" ht="25.5">
      <c r="A57" s="216">
        <f t="shared" si="1"/>
        <v>52</v>
      </c>
      <c r="B57" s="219" t="s">
        <v>664</v>
      </c>
      <c r="C57" s="259" t="s">
        <v>665</v>
      </c>
      <c r="D57" s="259" t="s">
        <v>666</v>
      </c>
      <c r="E57" s="221" t="s">
        <v>640</v>
      </c>
      <c r="F57" s="221" t="s">
        <v>640</v>
      </c>
      <c r="G57" s="221" t="s">
        <v>304</v>
      </c>
      <c r="H57" s="221" t="s">
        <v>305</v>
      </c>
      <c r="I57" s="219" t="s">
        <v>667</v>
      </c>
      <c r="J57" s="216" t="s">
        <v>372</v>
      </c>
      <c r="K57" s="221"/>
      <c r="L57" s="221"/>
      <c r="M57" s="235" t="s">
        <v>240</v>
      </c>
      <c r="N57" s="236" t="s">
        <v>331</v>
      </c>
      <c r="O57" s="224"/>
      <c r="P57" s="236" t="s">
        <v>308</v>
      </c>
      <c r="Q57" s="237" t="s">
        <v>331</v>
      </c>
      <c r="R57" s="238">
        <v>43814</v>
      </c>
      <c r="S57" s="238">
        <v>43817</v>
      </c>
      <c r="T57" s="237" t="s">
        <v>332</v>
      </c>
      <c r="U57" s="237" t="s">
        <v>332</v>
      </c>
      <c r="V57" s="237" t="s">
        <v>332</v>
      </c>
      <c r="W57" s="224" t="str">
        <f t="shared" si="4"/>
        <v>Yes</v>
      </c>
      <c r="X57" s="221" t="s">
        <v>668</v>
      </c>
      <c r="Y57" s="221" t="s">
        <v>320</v>
      </c>
      <c r="Z57" s="242">
        <v>43812</v>
      </c>
      <c r="AA57" s="221" t="s">
        <v>369</v>
      </c>
      <c r="AB57" s="221" t="s">
        <v>369</v>
      </c>
      <c r="AC57" s="221" t="s">
        <v>369</v>
      </c>
      <c r="AD57" s="221" t="s">
        <v>369</v>
      </c>
      <c r="AE57" s="242">
        <v>43812</v>
      </c>
      <c r="AF57" s="254">
        <v>0.55902777777777779</v>
      </c>
      <c r="AG57" s="221" t="s">
        <v>669</v>
      </c>
      <c r="AH57" s="250" t="s">
        <v>333</v>
      </c>
      <c r="AI57" s="242">
        <v>43817</v>
      </c>
      <c r="AJ57" s="254">
        <v>0.61805555555555558</v>
      </c>
      <c r="AK57" s="221" t="s">
        <v>368</v>
      </c>
      <c r="AL57" s="221" t="s">
        <v>369</v>
      </c>
      <c r="AM57" s="221" t="s">
        <v>369</v>
      </c>
      <c r="AN57" s="221" t="s">
        <v>369</v>
      </c>
      <c r="AO57" s="216" t="s">
        <v>310</v>
      </c>
      <c r="AP57" s="233" t="s">
        <v>240</v>
      </c>
      <c r="AQ57" s="233" t="s">
        <v>240</v>
      </c>
      <c r="AR57" s="233" t="s">
        <v>240</v>
      </c>
      <c r="AS57" s="233" t="s">
        <v>240</v>
      </c>
      <c r="AT57" s="233" t="s">
        <v>240</v>
      </c>
      <c r="AU57" s="233" t="s">
        <v>240</v>
      </c>
      <c r="AV57" s="257"/>
      <c r="AW57" s="234"/>
    </row>
    <row r="58" spans="1:49" ht="30" customHeight="1">
      <c r="A58" s="216">
        <f t="shared" si="1"/>
        <v>53</v>
      </c>
      <c r="B58" s="219" t="s">
        <v>670</v>
      </c>
      <c r="C58" s="219" t="s">
        <v>671</v>
      </c>
      <c r="D58" s="219" t="s">
        <v>328</v>
      </c>
      <c r="E58" s="221" t="s">
        <v>387</v>
      </c>
      <c r="F58" s="216" t="s">
        <v>303</v>
      </c>
      <c r="G58" s="221" t="s">
        <v>387</v>
      </c>
      <c r="H58" s="221" t="s">
        <v>329</v>
      </c>
      <c r="I58" s="219"/>
      <c r="J58" s="221" t="s">
        <v>672</v>
      </c>
      <c r="K58" s="221"/>
      <c r="L58" s="221"/>
      <c r="M58" s="235" t="s">
        <v>240</v>
      </c>
      <c r="N58" s="236" t="s">
        <v>318</v>
      </c>
      <c r="O58" s="224"/>
      <c r="P58" s="236" t="s">
        <v>308</v>
      </c>
      <c r="Q58" s="237" t="s">
        <v>331</v>
      </c>
      <c r="R58" s="238">
        <v>43814</v>
      </c>
      <c r="S58" s="238">
        <v>43817</v>
      </c>
      <c r="T58" s="237" t="s">
        <v>332</v>
      </c>
      <c r="U58" s="237" t="s">
        <v>332</v>
      </c>
      <c r="V58" s="237" t="s">
        <v>332</v>
      </c>
      <c r="W58" s="224" t="str">
        <f t="shared" si="4"/>
        <v>Yes</v>
      </c>
      <c r="X58" s="221" t="s">
        <v>391</v>
      </c>
      <c r="Y58" s="221"/>
      <c r="Z58" s="247"/>
      <c r="AA58" s="247"/>
      <c r="AB58" s="247"/>
      <c r="AC58" s="247"/>
      <c r="AD58" s="247"/>
      <c r="AE58" s="247"/>
      <c r="AF58" s="247"/>
      <c r="AG58" s="247"/>
      <c r="AH58" s="250" t="s">
        <v>333</v>
      </c>
      <c r="AI58" s="221"/>
      <c r="AJ58" s="221"/>
      <c r="AK58" s="221"/>
      <c r="AL58" s="221" t="s">
        <v>369</v>
      </c>
      <c r="AM58" s="221" t="s">
        <v>369</v>
      </c>
      <c r="AN58" s="221" t="s">
        <v>369</v>
      </c>
      <c r="AO58" s="216" t="s">
        <v>310</v>
      </c>
      <c r="AP58" s="263" t="s">
        <v>240</v>
      </c>
      <c r="AQ58" s="233" t="s">
        <v>240</v>
      </c>
      <c r="AR58" s="233" t="s">
        <v>240</v>
      </c>
      <c r="AS58" s="263" t="s">
        <v>240</v>
      </c>
      <c r="AT58" s="233" t="s">
        <v>240</v>
      </c>
      <c r="AU58" s="263" t="s">
        <v>240</v>
      </c>
      <c r="AV58" s="257"/>
      <c r="AW58" s="234"/>
    </row>
    <row r="59" spans="1:49" ht="30" customHeight="1">
      <c r="A59" s="216">
        <f t="shared" si="1"/>
        <v>54</v>
      </c>
      <c r="B59" s="219" t="s">
        <v>673</v>
      </c>
      <c r="C59" s="219" t="s">
        <v>674</v>
      </c>
      <c r="D59" s="219" t="s">
        <v>675</v>
      </c>
      <c r="E59" s="221" t="s">
        <v>387</v>
      </c>
      <c r="F59" s="216" t="s">
        <v>303</v>
      </c>
      <c r="G59" s="221" t="s">
        <v>387</v>
      </c>
      <c r="H59" s="221" t="s">
        <v>329</v>
      </c>
      <c r="I59" s="219"/>
      <c r="J59" s="308" t="s">
        <v>676</v>
      </c>
      <c r="K59" s="221"/>
      <c r="L59" s="221"/>
      <c r="M59" s="235" t="s">
        <v>240</v>
      </c>
      <c r="N59" s="236" t="s">
        <v>307</v>
      </c>
      <c r="O59" s="224"/>
      <c r="P59" s="236" t="s">
        <v>308</v>
      </c>
      <c r="Q59" s="236" t="s">
        <v>307</v>
      </c>
      <c r="R59" s="238">
        <v>43814</v>
      </c>
      <c r="S59" s="238">
        <v>43816</v>
      </c>
      <c r="T59" s="237" t="s">
        <v>240</v>
      </c>
      <c r="U59" s="237" t="s">
        <v>240</v>
      </c>
      <c r="V59" s="237" t="s">
        <v>251</v>
      </c>
      <c r="W59" s="224" t="str">
        <f t="shared" si="4"/>
        <v>Yes</v>
      </c>
      <c r="X59" s="221" t="s">
        <v>391</v>
      </c>
      <c r="Y59" s="221"/>
      <c r="Z59" s="221" t="s">
        <v>369</v>
      </c>
      <c r="AA59" s="221" t="s">
        <v>369</v>
      </c>
      <c r="AB59" s="221" t="s">
        <v>369</v>
      </c>
      <c r="AC59" s="221" t="s">
        <v>369</v>
      </c>
      <c r="AD59" s="221" t="s">
        <v>369</v>
      </c>
      <c r="AE59" s="242">
        <v>43813</v>
      </c>
      <c r="AF59" s="254">
        <v>0.79861111111111116</v>
      </c>
      <c r="AG59" s="254">
        <v>0.85763888888888884</v>
      </c>
      <c r="AH59" s="221" t="s">
        <v>417</v>
      </c>
      <c r="AI59" s="242">
        <v>43816</v>
      </c>
      <c r="AJ59" s="254">
        <v>0.87847222222222221</v>
      </c>
      <c r="AK59" s="221" t="s">
        <v>418</v>
      </c>
      <c r="AL59" s="221" t="s">
        <v>369</v>
      </c>
      <c r="AM59" s="221" t="s">
        <v>369</v>
      </c>
      <c r="AN59" s="221" t="s">
        <v>369</v>
      </c>
      <c r="AO59" s="216" t="s">
        <v>310</v>
      </c>
      <c r="AP59" s="233" t="s">
        <v>251</v>
      </c>
      <c r="AQ59" s="233" t="s">
        <v>240</v>
      </c>
      <c r="AR59" s="233" t="s">
        <v>240</v>
      </c>
      <c r="AS59" s="233" t="s">
        <v>240</v>
      </c>
      <c r="AT59" s="233" t="s">
        <v>240</v>
      </c>
      <c r="AU59" s="233" t="s">
        <v>240</v>
      </c>
      <c r="AV59" s="257"/>
      <c r="AW59" s="234"/>
    </row>
    <row r="60" spans="1:49" ht="30" customHeight="1">
      <c r="A60" s="216">
        <f t="shared" si="1"/>
        <v>55</v>
      </c>
      <c r="B60" s="219" t="s">
        <v>677</v>
      </c>
      <c r="C60" s="219" t="s">
        <v>678</v>
      </c>
      <c r="D60" s="219" t="s">
        <v>679</v>
      </c>
      <c r="E60" s="221" t="s">
        <v>680</v>
      </c>
      <c r="F60" s="216" t="s">
        <v>303</v>
      </c>
      <c r="G60" s="221" t="s">
        <v>387</v>
      </c>
      <c r="H60" s="221" t="s">
        <v>305</v>
      </c>
      <c r="I60" s="219"/>
      <c r="J60" s="184"/>
      <c r="K60" s="221"/>
      <c r="L60" s="221"/>
      <c r="M60" s="235" t="s">
        <v>240</v>
      </c>
      <c r="N60" s="236" t="s">
        <v>307</v>
      </c>
      <c r="O60" s="224"/>
      <c r="P60" s="236" t="s">
        <v>349</v>
      </c>
      <c r="Q60" s="236" t="s">
        <v>307</v>
      </c>
      <c r="R60" s="238">
        <v>43814</v>
      </c>
      <c r="S60" s="238">
        <v>43816</v>
      </c>
      <c r="T60" s="237" t="s">
        <v>240</v>
      </c>
      <c r="U60" s="237" t="s">
        <v>240</v>
      </c>
      <c r="V60" s="237" t="s">
        <v>251</v>
      </c>
      <c r="W60" s="224" t="str">
        <f t="shared" si="4"/>
        <v>Yes</v>
      </c>
      <c r="X60" s="234"/>
      <c r="Y60" s="221"/>
      <c r="Z60" s="221"/>
      <c r="AA60" s="221"/>
      <c r="AB60" s="234"/>
      <c r="AC60" s="221"/>
      <c r="AD60" s="221"/>
      <c r="AE60" s="230"/>
      <c r="AF60" s="230"/>
      <c r="AG60" s="230"/>
      <c r="AH60" s="230"/>
      <c r="AI60" s="230"/>
      <c r="AJ60" s="230"/>
      <c r="AK60" s="230"/>
      <c r="AL60" s="234"/>
      <c r="AM60" s="221"/>
      <c r="AN60" s="221"/>
      <c r="AO60" s="216" t="s">
        <v>310</v>
      </c>
      <c r="AP60" s="263" t="s">
        <v>240</v>
      </c>
      <c r="AQ60" s="233" t="s">
        <v>240</v>
      </c>
      <c r="AR60" s="233" t="s">
        <v>240</v>
      </c>
      <c r="AS60" s="263" t="s">
        <v>240</v>
      </c>
      <c r="AT60" s="233" t="s">
        <v>240</v>
      </c>
      <c r="AU60" s="263" t="s">
        <v>251</v>
      </c>
      <c r="AV60" s="257"/>
      <c r="AW60" s="234"/>
    </row>
    <row r="61" spans="1:49" ht="30" customHeight="1">
      <c r="A61" s="216">
        <f t="shared" si="1"/>
        <v>56</v>
      </c>
      <c r="B61" s="219" t="s">
        <v>681</v>
      </c>
      <c r="C61" s="219" t="s">
        <v>682</v>
      </c>
      <c r="D61" s="219" t="s">
        <v>679</v>
      </c>
      <c r="E61" s="221" t="s">
        <v>680</v>
      </c>
      <c r="F61" s="216" t="s">
        <v>303</v>
      </c>
      <c r="G61" s="221" t="s">
        <v>387</v>
      </c>
      <c r="H61" s="221" t="s">
        <v>329</v>
      </c>
      <c r="I61" s="219"/>
      <c r="J61" s="221"/>
      <c r="K61" s="221"/>
      <c r="L61" s="221"/>
      <c r="M61" s="235" t="s">
        <v>240</v>
      </c>
      <c r="N61" s="236" t="s">
        <v>307</v>
      </c>
      <c r="O61" s="224"/>
      <c r="P61" s="236" t="s">
        <v>349</v>
      </c>
      <c r="Q61" s="236" t="s">
        <v>307</v>
      </c>
      <c r="R61" s="238">
        <v>43814</v>
      </c>
      <c r="S61" s="238">
        <v>43816</v>
      </c>
      <c r="T61" s="237" t="s">
        <v>240</v>
      </c>
      <c r="U61" s="237" t="s">
        <v>240</v>
      </c>
      <c r="V61" s="237" t="s">
        <v>251</v>
      </c>
      <c r="W61" s="224" t="str">
        <f t="shared" si="4"/>
        <v>Yes</v>
      </c>
      <c r="X61" s="221" t="s">
        <v>391</v>
      </c>
      <c r="Y61" s="221" t="s">
        <v>320</v>
      </c>
      <c r="Z61" s="221" t="s">
        <v>369</v>
      </c>
      <c r="AA61" s="221" t="s">
        <v>369</v>
      </c>
      <c r="AB61" s="221" t="s">
        <v>369</v>
      </c>
      <c r="AC61" s="221" t="s">
        <v>369</v>
      </c>
      <c r="AD61" s="221" t="s">
        <v>369</v>
      </c>
      <c r="AE61" s="242">
        <v>43814</v>
      </c>
      <c r="AF61" s="254">
        <v>0.65625</v>
      </c>
      <c r="AG61" s="254">
        <v>0.71875</v>
      </c>
      <c r="AH61" s="221" t="s">
        <v>683</v>
      </c>
      <c r="AI61" s="242">
        <v>43816</v>
      </c>
      <c r="AJ61" s="254">
        <v>0.76736111111111116</v>
      </c>
      <c r="AK61" s="221" t="s">
        <v>684</v>
      </c>
      <c r="AL61" s="221" t="s">
        <v>369</v>
      </c>
      <c r="AM61" s="221" t="s">
        <v>369</v>
      </c>
      <c r="AN61" s="221" t="s">
        <v>369</v>
      </c>
      <c r="AO61" s="216" t="s">
        <v>310</v>
      </c>
      <c r="AP61" s="263" t="s">
        <v>251</v>
      </c>
      <c r="AQ61" s="233" t="s">
        <v>240</v>
      </c>
      <c r="AR61" s="233" t="s">
        <v>240</v>
      </c>
      <c r="AS61" s="263" t="s">
        <v>240</v>
      </c>
      <c r="AT61" s="233" t="s">
        <v>240</v>
      </c>
      <c r="AU61" s="263" t="s">
        <v>251</v>
      </c>
      <c r="AV61" s="257"/>
      <c r="AW61" s="234"/>
    </row>
    <row r="62" spans="1:49" ht="30" customHeight="1">
      <c r="A62" s="216">
        <f t="shared" si="1"/>
        <v>57</v>
      </c>
      <c r="B62" s="219" t="s">
        <v>685</v>
      </c>
      <c r="C62" s="219" t="s">
        <v>682</v>
      </c>
      <c r="D62" s="219" t="s">
        <v>679</v>
      </c>
      <c r="E62" s="221" t="s">
        <v>680</v>
      </c>
      <c r="F62" s="216" t="s">
        <v>303</v>
      </c>
      <c r="G62" s="221" t="s">
        <v>387</v>
      </c>
      <c r="H62" s="221" t="s">
        <v>329</v>
      </c>
      <c r="I62" s="219"/>
      <c r="J62" s="221"/>
      <c r="K62" s="221"/>
      <c r="L62" s="221"/>
      <c r="M62" s="235" t="s">
        <v>240</v>
      </c>
      <c r="N62" s="236" t="s">
        <v>307</v>
      </c>
      <c r="O62" s="224"/>
      <c r="P62" s="236" t="s">
        <v>349</v>
      </c>
      <c r="Q62" s="236" t="s">
        <v>307</v>
      </c>
      <c r="R62" s="238">
        <v>43814</v>
      </c>
      <c r="S62" s="238">
        <v>43816</v>
      </c>
      <c r="T62" s="237" t="s">
        <v>240</v>
      </c>
      <c r="U62" s="237" t="s">
        <v>240</v>
      </c>
      <c r="V62" s="237" t="s">
        <v>251</v>
      </c>
      <c r="W62" s="224" t="str">
        <f t="shared" si="4"/>
        <v>Yes</v>
      </c>
      <c r="X62" s="221" t="s">
        <v>391</v>
      </c>
      <c r="Y62" s="221" t="s">
        <v>320</v>
      </c>
      <c r="Z62" s="221" t="s">
        <v>369</v>
      </c>
      <c r="AA62" s="221" t="s">
        <v>369</v>
      </c>
      <c r="AB62" s="221" t="s">
        <v>369</v>
      </c>
      <c r="AC62" s="221" t="s">
        <v>369</v>
      </c>
      <c r="AD62" s="221" t="s">
        <v>369</v>
      </c>
      <c r="AE62" s="242">
        <v>43814</v>
      </c>
      <c r="AF62" s="254">
        <v>0.65625</v>
      </c>
      <c r="AG62" s="254">
        <v>0.71875</v>
      </c>
      <c r="AH62" s="221" t="s">
        <v>683</v>
      </c>
      <c r="AI62" s="242">
        <v>43816</v>
      </c>
      <c r="AJ62" s="254">
        <v>0.76736111111111116</v>
      </c>
      <c r="AK62" s="221" t="s">
        <v>684</v>
      </c>
      <c r="AL62" s="221" t="s">
        <v>369</v>
      </c>
      <c r="AM62" s="221" t="s">
        <v>369</v>
      </c>
      <c r="AN62" s="221" t="s">
        <v>369</v>
      </c>
      <c r="AO62" s="216" t="s">
        <v>310</v>
      </c>
      <c r="AP62" s="263" t="s">
        <v>251</v>
      </c>
      <c r="AQ62" s="233" t="s">
        <v>240</v>
      </c>
      <c r="AR62" s="233" t="s">
        <v>240</v>
      </c>
      <c r="AS62" s="263" t="s">
        <v>240</v>
      </c>
      <c r="AT62" s="233" t="s">
        <v>240</v>
      </c>
      <c r="AU62" s="263" t="s">
        <v>251</v>
      </c>
      <c r="AV62" s="257"/>
      <c r="AW62" s="234"/>
    </row>
    <row r="63" spans="1:49" ht="30" customHeight="1">
      <c r="A63" s="216">
        <f t="shared" si="1"/>
        <v>58</v>
      </c>
      <c r="B63" s="219" t="s">
        <v>686</v>
      </c>
      <c r="C63" s="219" t="s">
        <v>687</v>
      </c>
      <c r="D63" s="219" t="s">
        <v>679</v>
      </c>
      <c r="E63" s="221" t="s">
        <v>680</v>
      </c>
      <c r="F63" s="216" t="s">
        <v>303</v>
      </c>
      <c r="G63" s="221" t="s">
        <v>387</v>
      </c>
      <c r="H63" s="221" t="s">
        <v>329</v>
      </c>
      <c r="I63" s="219"/>
      <c r="J63" s="221"/>
      <c r="K63" s="221"/>
      <c r="L63" s="221"/>
      <c r="M63" s="235" t="s">
        <v>240</v>
      </c>
      <c r="N63" s="236" t="s">
        <v>307</v>
      </c>
      <c r="O63" s="224"/>
      <c r="P63" s="236" t="s">
        <v>349</v>
      </c>
      <c r="Q63" s="236" t="s">
        <v>307</v>
      </c>
      <c r="R63" s="238">
        <v>43815</v>
      </c>
      <c r="S63" s="238">
        <v>43816</v>
      </c>
      <c r="T63" s="237" t="s">
        <v>251</v>
      </c>
      <c r="U63" s="237" t="s">
        <v>240</v>
      </c>
      <c r="V63" s="237" t="s">
        <v>251</v>
      </c>
      <c r="W63" s="224" t="str">
        <f t="shared" si="4"/>
        <v>Yes</v>
      </c>
      <c r="X63" s="221" t="s">
        <v>391</v>
      </c>
      <c r="Y63" s="221" t="s">
        <v>320</v>
      </c>
      <c r="Z63" s="221" t="s">
        <v>369</v>
      </c>
      <c r="AA63" s="221" t="s">
        <v>369</v>
      </c>
      <c r="AB63" s="221" t="s">
        <v>369</v>
      </c>
      <c r="AC63" s="221" t="s">
        <v>369</v>
      </c>
      <c r="AD63" s="221" t="s">
        <v>369</v>
      </c>
      <c r="AE63" s="231">
        <v>43815</v>
      </c>
      <c r="AF63" s="319"/>
      <c r="AG63" s="319"/>
      <c r="AH63" s="230"/>
      <c r="AI63" s="242">
        <v>43816</v>
      </c>
      <c r="AJ63" s="254">
        <v>0.76736111111111116</v>
      </c>
      <c r="AK63" s="221" t="s">
        <v>684</v>
      </c>
      <c r="AL63" s="221" t="s">
        <v>369</v>
      </c>
      <c r="AM63" s="221" t="s">
        <v>369</v>
      </c>
      <c r="AN63" s="221" t="s">
        <v>369</v>
      </c>
      <c r="AO63" s="216" t="s">
        <v>310</v>
      </c>
      <c r="AP63" s="263" t="s">
        <v>251</v>
      </c>
      <c r="AQ63" s="263" t="s">
        <v>251</v>
      </c>
      <c r="AR63" s="263" t="s">
        <v>251</v>
      </c>
      <c r="AS63" s="263" t="s">
        <v>240</v>
      </c>
      <c r="AT63" s="233" t="s">
        <v>240</v>
      </c>
      <c r="AU63" s="263" t="s">
        <v>251</v>
      </c>
      <c r="AV63" s="257"/>
      <c r="AW63" s="234"/>
    </row>
    <row r="64" spans="1:49" ht="25.5">
      <c r="A64" s="216">
        <f t="shared" si="1"/>
        <v>59</v>
      </c>
      <c r="B64" s="219" t="s">
        <v>688</v>
      </c>
      <c r="C64" s="219" t="s">
        <v>689</v>
      </c>
      <c r="D64" s="329" t="s">
        <v>690</v>
      </c>
      <c r="E64" s="221" t="s">
        <v>691</v>
      </c>
      <c r="F64" s="216" t="s">
        <v>303</v>
      </c>
      <c r="G64" s="216" t="s">
        <v>409</v>
      </c>
      <c r="H64" s="221" t="s">
        <v>329</v>
      </c>
      <c r="I64" s="219" t="s">
        <v>503</v>
      </c>
      <c r="J64" s="298" t="s">
        <v>692</v>
      </c>
      <c r="K64" s="221"/>
      <c r="L64" s="221"/>
      <c r="M64" s="235" t="s">
        <v>240</v>
      </c>
      <c r="N64" s="236" t="s">
        <v>307</v>
      </c>
      <c r="O64" s="224">
        <v>10000</v>
      </c>
      <c r="P64" s="237" t="s">
        <v>308</v>
      </c>
      <c r="Q64" s="237" t="s">
        <v>307</v>
      </c>
      <c r="R64" s="238">
        <v>43814</v>
      </c>
      <c r="S64" s="238">
        <v>43817</v>
      </c>
      <c r="T64" s="237" t="s">
        <v>240</v>
      </c>
      <c r="U64" s="237" t="s">
        <v>240</v>
      </c>
      <c r="V64" s="237" t="s">
        <v>240</v>
      </c>
      <c r="W64" s="224" t="str">
        <f t="shared" si="4"/>
        <v>Yes</v>
      </c>
      <c r="X64" s="221" t="s">
        <v>693</v>
      </c>
      <c r="Y64" s="221" t="s">
        <v>320</v>
      </c>
      <c r="Z64" s="242">
        <v>43813</v>
      </c>
      <c r="AA64" s="254">
        <v>0.52083333333333337</v>
      </c>
      <c r="AB64" s="242">
        <v>43813</v>
      </c>
      <c r="AC64" s="254">
        <v>0.59375</v>
      </c>
      <c r="AD64" s="221" t="s">
        <v>694</v>
      </c>
      <c r="AE64" s="242">
        <v>43813</v>
      </c>
      <c r="AF64" s="254">
        <v>0.76736111111111116</v>
      </c>
      <c r="AG64" s="254">
        <v>0.82986111111111116</v>
      </c>
      <c r="AH64" s="221" t="s">
        <v>405</v>
      </c>
      <c r="AI64" s="242">
        <v>43817</v>
      </c>
      <c r="AJ64" s="254">
        <v>0.40625</v>
      </c>
      <c r="AK64" s="221" t="s">
        <v>359</v>
      </c>
      <c r="AL64" s="242">
        <v>43817</v>
      </c>
      <c r="AM64" s="254">
        <v>0.62847222222222221</v>
      </c>
      <c r="AN64" s="221" t="s">
        <v>695</v>
      </c>
      <c r="AO64" s="216" t="s">
        <v>310</v>
      </c>
      <c r="AP64" s="233" t="s">
        <v>251</v>
      </c>
      <c r="AQ64" s="233" t="s">
        <v>240</v>
      </c>
      <c r="AR64" s="233" t="s">
        <v>240</v>
      </c>
      <c r="AS64" s="233" t="s">
        <v>240</v>
      </c>
      <c r="AT64" s="233" t="s">
        <v>240</v>
      </c>
      <c r="AU64" s="233" t="s">
        <v>240</v>
      </c>
      <c r="AV64" s="257"/>
      <c r="AW64" s="234"/>
    </row>
    <row r="65" spans="1:49" ht="30" customHeight="1">
      <c r="A65" s="216">
        <f t="shared" si="1"/>
        <v>60</v>
      </c>
      <c r="B65" s="297" t="s">
        <v>696</v>
      </c>
      <c r="C65" s="219" t="s">
        <v>697</v>
      </c>
      <c r="D65" s="219" t="s">
        <v>328</v>
      </c>
      <c r="E65" s="235"/>
      <c r="F65" s="330"/>
      <c r="G65" s="216" t="s">
        <v>698</v>
      </c>
      <c r="H65" s="219"/>
      <c r="I65" s="219"/>
      <c r="J65" s="221"/>
      <c r="K65" s="221"/>
      <c r="L65" s="221"/>
      <c r="M65" s="235" t="s">
        <v>698</v>
      </c>
      <c r="N65" s="236" t="s">
        <v>318</v>
      </c>
      <c r="O65" s="224"/>
      <c r="P65" s="224" t="s">
        <v>308</v>
      </c>
      <c r="Q65" s="237" t="s">
        <v>331</v>
      </c>
      <c r="R65" s="238"/>
      <c r="S65" s="238"/>
      <c r="T65" s="238"/>
      <c r="U65" s="238"/>
      <c r="V65" s="238"/>
      <c r="W65" s="224"/>
      <c r="X65" s="219"/>
      <c r="Y65" s="221"/>
      <c r="Z65" s="221"/>
      <c r="AA65" s="221"/>
      <c r="AB65" s="219"/>
      <c r="AC65" s="221"/>
      <c r="AD65" s="221"/>
      <c r="AE65" s="230"/>
      <c r="AF65" s="230"/>
      <c r="AG65" s="230"/>
      <c r="AH65" s="230"/>
      <c r="AI65" s="230"/>
      <c r="AJ65" s="230"/>
      <c r="AK65" s="230"/>
      <c r="AL65" s="219"/>
      <c r="AM65" s="221"/>
      <c r="AN65" s="221"/>
      <c r="AO65" s="216" t="s">
        <v>310</v>
      </c>
      <c r="AP65" s="331" t="s">
        <v>240</v>
      </c>
      <c r="AQ65" s="311" t="s">
        <v>245</v>
      </c>
      <c r="AR65" s="311" t="s">
        <v>699</v>
      </c>
      <c r="AS65" s="332" t="s">
        <v>240</v>
      </c>
      <c r="AT65" s="311" t="s">
        <v>699</v>
      </c>
      <c r="AU65" s="311" t="s">
        <v>251</v>
      </c>
      <c r="AV65" s="263"/>
      <c r="AW65" s="218"/>
    </row>
    <row r="66" spans="1:49" ht="30" customHeight="1">
      <c r="A66" s="216">
        <f t="shared" si="1"/>
        <v>61</v>
      </c>
      <c r="B66" s="219" t="s">
        <v>700</v>
      </c>
      <c r="C66" s="219" t="s">
        <v>701</v>
      </c>
      <c r="D66" s="219" t="s">
        <v>679</v>
      </c>
      <c r="E66" s="221" t="s">
        <v>680</v>
      </c>
      <c r="F66" s="216" t="s">
        <v>369</v>
      </c>
      <c r="G66" s="221" t="s">
        <v>387</v>
      </c>
      <c r="H66" s="221"/>
      <c r="I66" s="219"/>
      <c r="J66" s="221"/>
      <c r="K66" s="221"/>
      <c r="L66" s="221"/>
      <c r="M66" s="235" t="s">
        <v>702</v>
      </c>
      <c r="N66" s="236" t="s">
        <v>307</v>
      </c>
      <c r="O66" s="224"/>
      <c r="P66" s="236" t="s">
        <v>349</v>
      </c>
      <c r="Q66" s="236" t="s">
        <v>307</v>
      </c>
      <c r="R66" s="285">
        <v>43815</v>
      </c>
      <c r="S66" s="285">
        <v>43816</v>
      </c>
      <c r="T66" s="237" t="s">
        <v>251</v>
      </c>
      <c r="U66" s="237" t="s">
        <v>240</v>
      </c>
      <c r="V66" s="237" t="s">
        <v>251</v>
      </c>
      <c r="W66" s="224" t="str">
        <f>M66</f>
        <v xml:space="preserve">Only 16 dinner </v>
      </c>
      <c r="X66" s="234"/>
      <c r="Y66" s="221"/>
      <c r="Z66" s="221"/>
      <c r="AA66" s="221"/>
      <c r="AB66" s="234"/>
      <c r="AC66" s="221"/>
      <c r="AD66" s="221"/>
      <c r="AE66" s="221"/>
      <c r="AF66" s="221"/>
      <c r="AG66" s="221"/>
      <c r="AH66" s="221"/>
      <c r="AI66" s="242"/>
      <c r="AJ66" s="221"/>
      <c r="AK66" s="221"/>
      <c r="AL66" s="234"/>
      <c r="AM66" s="221"/>
      <c r="AN66" s="221"/>
      <c r="AO66" s="216" t="s">
        <v>703</v>
      </c>
      <c r="AP66" s="233" t="s">
        <v>251</v>
      </c>
      <c r="AQ66" s="233" t="s">
        <v>251</v>
      </c>
      <c r="AR66" s="233" t="s">
        <v>251</v>
      </c>
      <c r="AS66" s="263" t="s">
        <v>240</v>
      </c>
      <c r="AT66" s="263" t="s">
        <v>251</v>
      </c>
      <c r="AU66" s="263" t="s">
        <v>251</v>
      </c>
      <c r="AV66" s="257"/>
      <c r="AW66" s="234"/>
    </row>
    <row r="67" spans="1:49" ht="30" customHeight="1">
      <c r="A67" s="216">
        <f t="shared" si="1"/>
        <v>62</v>
      </c>
      <c r="B67" s="218" t="s">
        <v>704</v>
      </c>
      <c r="C67" s="333"/>
      <c r="D67" s="333"/>
      <c r="E67" s="334"/>
      <c r="F67" s="334"/>
      <c r="G67" s="216" t="s">
        <v>698</v>
      </c>
      <c r="H67" s="218"/>
      <c r="I67" s="218"/>
      <c r="J67" s="216"/>
      <c r="K67" s="216"/>
      <c r="L67" s="216"/>
      <c r="M67" s="235" t="s">
        <v>705</v>
      </c>
      <c r="N67" s="236" t="s">
        <v>706</v>
      </c>
      <c r="O67" s="235" t="s">
        <v>706</v>
      </c>
      <c r="P67" s="236" t="s">
        <v>706</v>
      </c>
      <c r="Q67" s="236" t="s">
        <v>706</v>
      </c>
      <c r="R67" s="236"/>
      <c r="S67" s="236"/>
      <c r="T67" s="236"/>
      <c r="U67" s="236"/>
      <c r="V67" s="236"/>
      <c r="W67" s="235"/>
      <c r="X67" s="218"/>
      <c r="Y67" s="216"/>
      <c r="Z67" s="216"/>
      <c r="AA67" s="216"/>
      <c r="AB67" s="218"/>
      <c r="AC67" s="216"/>
      <c r="AD67" s="216"/>
      <c r="AE67" s="216"/>
      <c r="AF67" s="216"/>
      <c r="AG67" s="216"/>
      <c r="AH67" s="216"/>
      <c r="AI67" s="216"/>
      <c r="AJ67" s="216"/>
      <c r="AK67" s="216"/>
      <c r="AL67" s="218"/>
      <c r="AM67" s="216"/>
      <c r="AN67" s="216"/>
      <c r="AO67" s="216" t="s">
        <v>310</v>
      </c>
      <c r="AP67" s="263" t="s">
        <v>251</v>
      </c>
      <c r="AQ67" s="263" t="s">
        <v>251</v>
      </c>
      <c r="AR67" s="263" t="s">
        <v>245</v>
      </c>
      <c r="AS67" s="263" t="s">
        <v>251</v>
      </c>
      <c r="AT67" s="263" t="s">
        <v>251</v>
      </c>
      <c r="AU67" s="263" t="s">
        <v>251</v>
      </c>
      <c r="AV67" s="263"/>
      <c r="AW67" s="218"/>
    </row>
    <row r="68" spans="1:49" ht="15.75" customHeight="1">
      <c r="A68" s="216">
        <f t="shared" si="1"/>
        <v>63</v>
      </c>
      <c r="B68" s="218" t="s">
        <v>707</v>
      </c>
      <c r="C68" s="335"/>
      <c r="D68" s="335"/>
      <c r="E68" s="334"/>
      <c r="F68" s="334"/>
      <c r="G68" s="216"/>
      <c r="H68" s="218"/>
      <c r="I68" s="218"/>
      <c r="J68" s="216"/>
      <c r="K68" s="216"/>
      <c r="L68" s="216"/>
      <c r="M68" s="235" t="s">
        <v>708</v>
      </c>
      <c r="N68" s="236" t="s">
        <v>706</v>
      </c>
      <c r="O68" s="235" t="s">
        <v>706</v>
      </c>
      <c r="P68" s="236" t="s">
        <v>709</v>
      </c>
      <c r="Q68" s="236" t="s">
        <v>709</v>
      </c>
      <c r="R68" s="236"/>
      <c r="S68" s="236"/>
      <c r="T68" s="236"/>
      <c r="U68" s="236"/>
      <c r="V68" s="236"/>
      <c r="W68" s="235"/>
      <c r="X68" s="216"/>
      <c r="Y68" s="301"/>
      <c r="Z68" s="301"/>
      <c r="AA68" s="216"/>
      <c r="AB68" s="302"/>
      <c r="AC68" s="216"/>
      <c r="AD68" s="216"/>
      <c r="AE68" s="216"/>
      <c r="AF68" s="216"/>
      <c r="AG68" s="216"/>
      <c r="AH68" s="216"/>
      <c r="AI68" s="216"/>
      <c r="AJ68" s="216"/>
      <c r="AK68" s="216"/>
      <c r="AL68" s="218"/>
      <c r="AM68" s="216"/>
      <c r="AN68" s="216"/>
      <c r="AO68" s="216" t="s">
        <v>310</v>
      </c>
      <c r="AP68" s="331" t="s">
        <v>240</v>
      </c>
      <c r="AQ68" s="263" t="s">
        <v>245</v>
      </c>
      <c r="AR68" s="263" t="s">
        <v>245</v>
      </c>
      <c r="AS68" s="331" t="s">
        <v>240</v>
      </c>
      <c r="AT68" s="263" t="s">
        <v>245</v>
      </c>
      <c r="AU68" s="263" t="s">
        <v>245</v>
      </c>
      <c r="AV68" s="263"/>
      <c r="AW68" s="218"/>
    </row>
    <row r="69" spans="1:49" ht="30" customHeight="1">
      <c r="A69" s="216">
        <f t="shared" si="1"/>
        <v>64</v>
      </c>
      <c r="B69" s="218" t="s">
        <v>710</v>
      </c>
      <c r="C69" s="335"/>
      <c r="D69" s="335"/>
      <c r="E69" s="334"/>
      <c r="F69" s="334"/>
      <c r="G69" s="216"/>
      <c r="H69" s="218"/>
      <c r="I69" s="218"/>
      <c r="J69" s="216"/>
      <c r="K69" s="216"/>
      <c r="L69" s="216"/>
      <c r="M69" s="235" t="s">
        <v>708</v>
      </c>
      <c r="N69" s="236" t="s">
        <v>706</v>
      </c>
      <c r="O69" s="235" t="s">
        <v>706</v>
      </c>
      <c r="P69" s="236" t="s">
        <v>711</v>
      </c>
      <c r="Q69" s="236" t="s">
        <v>711</v>
      </c>
      <c r="R69" s="236"/>
      <c r="S69" s="236"/>
      <c r="T69" s="236"/>
      <c r="U69" s="236"/>
      <c r="V69" s="236"/>
      <c r="W69" s="235"/>
      <c r="X69" s="216"/>
      <c r="Y69" s="301"/>
      <c r="Z69" s="301"/>
      <c r="AA69" s="216"/>
      <c r="AB69" s="302"/>
      <c r="AC69" s="216"/>
      <c r="AD69" s="216"/>
      <c r="AE69" s="216"/>
      <c r="AF69" s="216"/>
      <c r="AG69" s="216"/>
      <c r="AH69" s="216"/>
      <c r="AI69" s="216"/>
      <c r="AJ69" s="216"/>
      <c r="AK69" s="216"/>
      <c r="AL69" s="218"/>
      <c r="AM69" s="216"/>
      <c r="AN69" s="216"/>
      <c r="AO69" s="216"/>
      <c r="AP69" s="263" t="s">
        <v>251</v>
      </c>
      <c r="AQ69" s="263" t="s">
        <v>251</v>
      </c>
      <c r="AR69" s="263" t="s">
        <v>251</v>
      </c>
      <c r="AS69" s="263" t="s">
        <v>251</v>
      </c>
      <c r="AT69" s="263" t="s">
        <v>251</v>
      </c>
      <c r="AU69" s="263" t="s">
        <v>251</v>
      </c>
      <c r="AV69" s="263"/>
      <c r="AW69" s="218"/>
    </row>
    <row r="70" spans="1:49" ht="14.25" customHeight="1">
      <c r="A70" s="216">
        <f t="shared" si="1"/>
        <v>65</v>
      </c>
      <c r="B70" s="219" t="s">
        <v>712</v>
      </c>
      <c r="C70" s="234"/>
      <c r="D70" s="234"/>
      <c r="E70" s="252"/>
      <c r="F70" s="252"/>
      <c r="G70" s="252"/>
      <c r="H70" s="252"/>
      <c r="I70" s="234"/>
      <c r="J70" s="252"/>
      <c r="K70" s="252"/>
      <c r="L70" s="252"/>
      <c r="M70" s="234"/>
      <c r="N70" s="289"/>
      <c r="O70" s="234"/>
      <c r="P70" s="234"/>
      <c r="Q70" s="234"/>
      <c r="R70" s="234"/>
      <c r="S70" s="234"/>
      <c r="T70" s="234"/>
      <c r="U70" s="234"/>
      <c r="V70" s="234"/>
      <c r="W70" s="234"/>
      <c r="X70" s="252"/>
      <c r="Y70" s="252"/>
      <c r="Z70" s="252"/>
      <c r="AA70" s="252"/>
      <c r="AB70" s="252"/>
      <c r="AC70" s="252"/>
      <c r="AD70" s="252"/>
      <c r="AE70" s="252"/>
      <c r="AF70" s="252"/>
      <c r="AG70" s="252"/>
      <c r="AH70" s="252"/>
      <c r="AI70" s="252"/>
      <c r="AJ70" s="252"/>
      <c r="AK70" s="252"/>
      <c r="AL70" s="252"/>
      <c r="AM70" s="252"/>
      <c r="AN70" s="252"/>
      <c r="AO70" s="336"/>
      <c r="AP70" s="252"/>
      <c r="AQ70" s="252"/>
      <c r="AR70" s="263" t="s">
        <v>699</v>
      </c>
      <c r="AS70" s="252"/>
      <c r="AT70" s="263" t="s">
        <v>699</v>
      </c>
      <c r="AU70" s="187"/>
      <c r="AV70" s="187"/>
      <c r="AW70" s="185"/>
    </row>
    <row r="71" spans="1:49" ht="14.25" customHeight="1">
      <c r="A71" s="185"/>
      <c r="B71" s="185"/>
      <c r="C71" s="185"/>
      <c r="D71" s="185"/>
      <c r="E71" s="187"/>
      <c r="F71" s="187"/>
      <c r="G71" s="187"/>
      <c r="H71" s="187"/>
      <c r="I71" s="185"/>
      <c r="J71" s="187"/>
      <c r="K71" s="187"/>
      <c r="L71" s="187"/>
      <c r="M71" s="185"/>
      <c r="N71" s="337"/>
      <c r="O71" s="185"/>
      <c r="P71" s="185"/>
      <c r="Q71" s="185"/>
      <c r="R71" s="185"/>
      <c r="S71" s="185"/>
      <c r="T71" s="185"/>
      <c r="U71" s="185"/>
      <c r="V71" s="185"/>
      <c r="W71" s="185"/>
      <c r="X71" s="187"/>
      <c r="Y71" s="187"/>
      <c r="Z71" s="187"/>
      <c r="AA71" s="187"/>
      <c r="AB71" s="187"/>
      <c r="AC71" s="187"/>
      <c r="AD71" s="187"/>
      <c r="AE71" s="187"/>
      <c r="AF71" s="187"/>
      <c r="AG71" s="187"/>
      <c r="AH71" s="187"/>
      <c r="AI71" s="187"/>
      <c r="AJ71" s="187"/>
      <c r="AK71" s="187"/>
      <c r="AL71" s="187"/>
      <c r="AM71" s="187"/>
      <c r="AN71" s="187"/>
      <c r="AO71" s="338"/>
      <c r="AP71" s="187"/>
      <c r="AQ71" s="187"/>
      <c r="AR71" s="187"/>
      <c r="AS71" s="187"/>
      <c r="AT71" s="187"/>
      <c r="AU71" s="187"/>
      <c r="AV71" s="187"/>
      <c r="AW71" s="185"/>
    </row>
    <row r="72" spans="1:49" ht="54" customHeight="1">
      <c r="A72" s="185"/>
      <c r="B72" s="184" t="s">
        <v>713</v>
      </c>
      <c r="C72" s="339" t="s">
        <v>714</v>
      </c>
      <c r="D72" s="339" t="s">
        <v>715</v>
      </c>
      <c r="E72" s="339" t="s">
        <v>716</v>
      </c>
      <c r="F72" s="187"/>
      <c r="G72" s="187"/>
      <c r="H72" s="187"/>
      <c r="I72" s="185"/>
      <c r="J72" s="187"/>
      <c r="K72" s="187"/>
      <c r="L72" s="187"/>
      <c r="M72" s="185"/>
      <c r="N72" s="337"/>
      <c r="O72" s="185"/>
      <c r="P72" s="185"/>
      <c r="Q72" s="185"/>
      <c r="R72" s="185"/>
      <c r="S72" s="185"/>
      <c r="T72" s="185"/>
      <c r="U72" s="185"/>
      <c r="V72" s="185"/>
      <c r="W72" s="185"/>
      <c r="X72" s="187"/>
      <c r="Y72" s="187"/>
      <c r="Z72" s="187"/>
      <c r="AA72" s="187"/>
      <c r="AB72" s="187"/>
      <c r="AC72" s="187"/>
      <c r="AD72" s="187"/>
      <c r="AE72" s="187"/>
      <c r="AF72" s="187"/>
      <c r="AG72" s="187"/>
      <c r="AH72" s="187"/>
      <c r="AI72" s="187"/>
      <c r="AJ72" s="187"/>
      <c r="AK72" s="187"/>
      <c r="AL72" s="187"/>
      <c r="AM72" s="187"/>
      <c r="AN72" s="187"/>
      <c r="AO72" s="338"/>
      <c r="AP72" s="187"/>
      <c r="AQ72" s="187"/>
      <c r="AR72" s="187"/>
      <c r="AS72" s="187"/>
      <c r="AT72" s="187"/>
      <c r="AU72" s="187"/>
      <c r="AV72" s="187"/>
      <c r="AW72" s="185"/>
    </row>
    <row r="73" spans="1:49" ht="14.25" customHeight="1">
      <c r="A73" s="185"/>
      <c r="B73" s="185"/>
      <c r="C73" s="340" t="s">
        <v>717</v>
      </c>
      <c r="D73" s="341"/>
      <c r="E73" s="342">
        <f>T2+'[1]Working team Room list and flig'!$A$8+'[1]Working team Room list and flig'!$A$21</f>
        <v>54</v>
      </c>
      <c r="F73" s="343"/>
      <c r="G73" s="343" t="s">
        <v>718</v>
      </c>
      <c r="H73" s="187"/>
      <c r="I73" s="185"/>
      <c r="J73" s="187"/>
      <c r="K73" s="187"/>
      <c r="L73" s="187"/>
      <c r="M73" s="185"/>
      <c r="N73" s="337"/>
      <c r="O73" s="185"/>
      <c r="P73" s="185"/>
      <c r="Q73" s="185"/>
      <c r="R73" s="185"/>
      <c r="S73" s="185"/>
      <c r="T73" s="185"/>
      <c r="U73" s="185"/>
      <c r="V73" s="185"/>
      <c r="W73" s="185"/>
      <c r="X73" s="187"/>
      <c r="Y73" s="187"/>
      <c r="Z73" s="187"/>
      <c r="AA73" s="187"/>
      <c r="AB73" s="187"/>
      <c r="AC73" s="187"/>
      <c r="AD73" s="187"/>
      <c r="AE73" s="187"/>
      <c r="AF73" s="187"/>
      <c r="AG73" s="187"/>
      <c r="AH73" s="187"/>
      <c r="AI73" s="187"/>
      <c r="AJ73" s="187"/>
      <c r="AK73" s="187"/>
      <c r="AL73" s="187"/>
      <c r="AM73" s="187"/>
      <c r="AN73" s="187"/>
      <c r="AO73" s="338"/>
      <c r="AP73" s="187"/>
      <c r="AQ73" s="187"/>
      <c r="AR73" s="187"/>
      <c r="AS73" s="187"/>
      <c r="AT73" s="187"/>
      <c r="AU73" s="187"/>
      <c r="AV73" s="187"/>
      <c r="AW73" s="185"/>
    </row>
    <row r="74" spans="1:49" ht="14.25" customHeight="1">
      <c r="A74" s="185"/>
      <c r="B74" s="185"/>
      <c r="C74" s="340" t="s">
        <v>719</v>
      </c>
      <c r="D74" s="341"/>
      <c r="E74" s="342">
        <f>U2+'[1]Working team Room list and flig'!$A$8+'[1]Working team Room list and flig'!$A$21</f>
        <v>54</v>
      </c>
      <c r="F74" s="343"/>
      <c r="G74" s="343" t="s">
        <v>720</v>
      </c>
      <c r="H74" s="187"/>
      <c r="I74" s="185"/>
      <c r="J74" s="187"/>
      <c r="K74" s="187"/>
      <c r="L74" s="187"/>
      <c r="M74" s="185"/>
      <c r="N74" s="185"/>
      <c r="O74" s="185"/>
      <c r="P74" s="185"/>
      <c r="Q74" s="185"/>
      <c r="R74" s="185"/>
      <c r="S74" s="185"/>
      <c r="T74" s="185"/>
      <c r="U74" s="185"/>
      <c r="V74" s="185"/>
      <c r="W74" s="185"/>
      <c r="X74" s="187"/>
      <c r="Y74" s="187"/>
      <c r="Z74" s="187"/>
      <c r="AA74" s="187"/>
      <c r="AB74" s="187"/>
      <c r="AC74" s="187"/>
      <c r="AD74" s="187"/>
      <c r="AE74" s="187"/>
      <c r="AF74" s="187"/>
      <c r="AG74" s="187"/>
      <c r="AH74" s="187"/>
      <c r="AI74" s="187"/>
      <c r="AJ74" s="187"/>
      <c r="AK74" s="187"/>
      <c r="AL74" s="187"/>
      <c r="AM74" s="187"/>
      <c r="AN74" s="187"/>
      <c r="AO74" s="338"/>
      <c r="AP74" s="187"/>
      <c r="AQ74" s="187"/>
      <c r="AR74" s="187"/>
      <c r="AS74" s="187"/>
      <c r="AT74" s="187"/>
      <c r="AU74" s="187"/>
      <c r="AV74" s="187"/>
      <c r="AW74" s="185"/>
    </row>
    <row r="75" spans="1:49" ht="14.25" customHeight="1">
      <c r="A75" s="185"/>
      <c r="B75" s="185"/>
      <c r="C75" s="340" t="s">
        <v>721</v>
      </c>
      <c r="D75" s="341"/>
      <c r="E75" s="344">
        <f>V2+'[1]Working team Room list and flig'!A8</f>
        <v>35</v>
      </c>
      <c r="F75" s="343"/>
      <c r="G75" s="343" t="s">
        <v>722</v>
      </c>
      <c r="H75" s="187"/>
      <c r="I75" s="185"/>
      <c r="J75" s="187"/>
      <c r="K75" s="187"/>
      <c r="L75" s="187"/>
      <c r="M75" s="185"/>
      <c r="N75" s="185"/>
      <c r="O75" s="185"/>
      <c r="P75" s="185"/>
      <c r="Q75" s="185"/>
      <c r="R75" s="185"/>
      <c r="S75" s="185"/>
      <c r="T75" s="185"/>
      <c r="U75" s="185"/>
      <c r="V75" s="185"/>
      <c r="W75" s="185"/>
      <c r="X75" s="187"/>
      <c r="Y75" s="187"/>
      <c r="Z75" s="187"/>
      <c r="AA75" s="187"/>
      <c r="AB75" s="187"/>
      <c r="AC75" s="187"/>
      <c r="AD75" s="187"/>
      <c r="AE75" s="187"/>
      <c r="AF75" s="187"/>
      <c r="AG75" s="187"/>
      <c r="AH75" s="187"/>
      <c r="AI75" s="187"/>
      <c r="AJ75" s="187"/>
      <c r="AK75" s="187"/>
      <c r="AL75" s="187"/>
      <c r="AM75" s="187"/>
      <c r="AN75" s="187"/>
      <c r="AO75" s="338"/>
      <c r="AP75" s="187"/>
      <c r="AQ75" s="187"/>
      <c r="AR75" s="187"/>
      <c r="AS75" s="187"/>
      <c r="AT75" s="187"/>
      <c r="AU75" s="187"/>
      <c r="AV75" s="187"/>
      <c r="AW75" s="185"/>
    </row>
    <row r="76" spans="1:49" ht="14.25" customHeight="1">
      <c r="A76" s="185"/>
      <c r="B76" s="345"/>
      <c r="C76" s="185"/>
      <c r="D76" s="185"/>
      <c r="E76" s="187"/>
      <c r="F76" s="187"/>
      <c r="G76" s="187"/>
      <c r="H76" s="187"/>
      <c r="I76" s="185"/>
      <c r="J76" s="187"/>
      <c r="K76" s="187"/>
      <c r="L76" s="187"/>
      <c r="M76" s="185"/>
      <c r="N76" s="185"/>
      <c r="O76" s="185"/>
      <c r="P76" s="185"/>
      <c r="Q76" s="185"/>
      <c r="R76" s="185"/>
      <c r="S76" s="185"/>
      <c r="T76" s="185"/>
      <c r="U76" s="185"/>
      <c r="V76" s="185"/>
      <c r="W76" s="185"/>
      <c r="X76" s="187"/>
      <c r="Y76" s="187"/>
      <c r="Z76" s="187"/>
      <c r="AA76" s="187"/>
      <c r="AB76" s="187"/>
      <c r="AC76" s="187"/>
      <c r="AD76" s="187"/>
      <c r="AE76" s="187"/>
      <c r="AF76" s="187"/>
      <c r="AG76" s="187"/>
      <c r="AH76" s="187"/>
      <c r="AI76" s="187"/>
      <c r="AJ76" s="187"/>
      <c r="AK76" s="187"/>
      <c r="AL76" s="187"/>
      <c r="AM76" s="187"/>
      <c r="AN76" s="187"/>
      <c r="AO76" s="338"/>
      <c r="AP76" s="187"/>
      <c r="AQ76" s="187"/>
      <c r="AR76" s="187"/>
      <c r="AS76" s="187"/>
      <c r="AT76" s="187"/>
      <c r="AU76" s="187"/>
      <c r="AV76" s="187"/>
      <c r="AW76" s="185"/>
    </row>
    <row r="77" spans="1:49" ht="14.25" customHeight="1">
      <c r="A77" s="185"/>
      <c r="B77" s="345" t="s">
        <v>723</v>
      </c>
      <c r="C77" s="185"/>
      <c r="D77" s="185"/>
      <c r="E77" s="187"/>
      <c r="F77" s="187"/>
      <c r="G77" s="187"/>
      <c r="H77" s="187"/>
      <c r="I77" s="185"/>
      <c r="J77" s="187"/>
      <c r="K77" s="187"/>
      <c r="L77" s="187"/>
      <c r="M77" s="185"/>
      <c r="N77" s="185"/>
      <c r="O77" s="185"/>
      <c r="P77" s="185"/>
      <c r="Q77" s="185"/>
      <c r="R77" s="185"/>
      <c r="S77" s="185"/>
      <c r="T77" s="185"/>
      <c r="U77" s="185"/>
      <c r="V77" s="185"/>
      <c r="W77" s="185"/>
      <c r="X77" s="187"/>
      <c r="Y77" s="187"/>
      <c r="Z77" s="187"/>
      <c r="AA77" s="187"/>
      <c r="AB77" s="187"/>
      <c r="AC77" s="187"/>
      <c r="AD77" s="187"/>
      <c r="AE77" s="187"/>
      <c r="AF77" s="187"/>
      <c r="AG77" s="187"/>
      <c r="AH77" s="187"/>
      <c r="AI77" s="187"/>
      <c r="AJ77" s="187"/>
      <c r="AK77" s="187"/>
      <c r="AL77" s="187"/>
      <c r="AM77" s="187"/>
      <c r="AN77" s="187"/>
      <c r="AO77" s="338"/>
      <c r="AP77" s="187"/>
      <c r="AQ77" s="187"/>
      <c r="AR77" s="187"/>
      <c r="AS77" s="187"/>
      <c r="AT77" s="187"/>
      <c r="AU77" s="187"/>
      <c r="AV77" s="187"/>
      <c r="AW77" s="185"/>
    </row>
    <row r="78" spans="1:49" ht="14.25" customHeight="1">
      <c r="A78" s="185"/>
      <c r="B78" s="346" t="s">
        <v>724</v>
      </c>
      <c r="C78" s="221" t="s">
        <v>307</v>
      </c>
      <c r="D78" s="221" t="s">
        <v>331</v>
      </c>
      <c r="E78" s="187"/>
      <c r="F78" s="187"/>
      <c r="G78" s="187"/>
      <c r="H78" s="187"/>
      <c r="I78" s="185"/>
      <c r="J78" s="187"/>
      <c r="K78" s="187"/>
      <c r="L78" s="187"/>
      <c r="M78" s="185"/>
      <c r="N78" s="185"/>
      <c r="O78" s="185"/>
      <c r="P78" s="185"/>
      <c r="Q78" s="185"/>
      <c r="R78" s="185"/>
      <c r="S78" s="185"/>
      <c r="T78" s="185"/>
      <c r="U78" s="185"/>
      <c r="V78" s="185"/>
      <c r="W78" s="185"/>
      <c r="X78" s="187"/>
      <c r="Y78" s="187"/>
      <c r="Z78" s="187"/>
      <c r="AA78" s="187"/>
      <c r="AB78" s="187"/>
      <c r="AC78" s="187"/>
      <c r="AD78" s="187"/>
      <c r="AE78" s="187"/>
      <c r="AF78" s="187"/>
      <c r="AG78" s="187"/>
      <c r="AH78" s="187"/>
      <c r="AI78" s="187"/>
      <c r="AJ78" s="187"/>
      <c r="AK78" s="187"/>
      <c r="AL78" s="187"/>
      <c r="AM78" s="187"/>
      <c r="AN78" s="187"/>
      <c r="AO78" s="338"/>
      <c r="AP78" s="187"/>
      <c r="AQ78" s="187"/>
      <c r="AR78" s="187"/>
      <c r="AS78" s="187"/>
      <c r="AT78" s="187"/>
      <c r="AU78" s="187"/>
      <c r="AV78" s="187"/>
      <c r="AW78" s="185"/>
    </row>
    <row r="79" spans="1:49" ht="14.25" customHeight="1">
      <c r="A79" s="185"/>
      <c r="B79" s="221">
        <v>15</v>
      </c>
      <c r="C79" s="221">
        <f t="shared" ref="C79:C81" si="5">E73</f>
        <v>54</v>
      </c>
      <c r="D79" s="347">
        <f>COUNTIF(T6:T68,"Yes S")</f>
        <v>12</v>
      </c>
      <c r="E79" s="348" t="s">
        <v>725</v>
      </c>
      <c r="F79" s="187"/>
      <c r="G79" s="187"/>
      <c r="H79" s="187"/>
      <c r="I79" s="185"/>
      <c r="J79" s="187"/>
      <c r="K79" s="187"/>
      <c r="L79" s="187"/>
      <c r="M79" s="185"/>
      <c r="N79" s="185"/>
      <c r="O79" s="185"/>
      <c r="P79" s="185"/>
      <c r="Q79" s="185"/>
      <c r="R79" s="185"/>
      <c r="S79" s="185"/>
      <c r="T79" s="185"/>
      <c r="U79" s="185"/>
      <c r="V79" s="185"/>
      <c r="W79" s="185"/>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5"/>
    </row>
    <row r="80" spans="1:49" ht="14.25" customHeight="1">
      <c r="A80" s="185"/>
      <c r="B80" s="221">
        <v>16</v>
      </c>
      <c r="C80" s="221">
        <f t="shared" si="5"/>
        <v>54</v>
      </c>
      <c r="D80" s="347">
        <f>COUNTIF(U6:U68,"Yes S")</f>
        <v>12</v>
      </c>
      <c r="E80" s="187"/>
      <c r="F80" s="187"/>
      <c r="G80" s="187"/>
      <c r="H80" s="187"/>
      <c r="I80" s="185"/>
      <c r="J80" s="187"/>
      <c r="K80" s="187"/>
      <c r="L80" s="187"/>
      <c r="M80" s="185"/>
      <c r="N80" s="185"/>
      <c r="O80" s="185"/>
      <c r="P80" s="185"/>
      <c r="Q80" s="185"/>
      <c r="R80" s="185"/>
      <c r="S80" s="185"/>
      <c r="T80" s="185"/>
      <c r="U80" s="185"/>
      <c r="V80" s="185"/>
      <c r="W80" s="185"/>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5"/>
    </row>
    <row r="81" spans="1:49" ht="14.25" customHeight="1">
      <c r="A81" s="185"/>
      <c r="B81" s="221">
        <v>17</v>
      </c>
      <c r="C81" s="221">
        <f t="shared" si="5"/>
        <v>35</v>
      </c>
      <c r="D81" s="347">
        <f>COUNTIF(V6:V68,"Yes S")</f>
        <v>11</v>
      </c>
      <c r="E81" s="187"/>
      <c r="F81" s="187"/>
      <c r="G81" s="187"/>
      <c r="H81" s="187"/>
      <c r="I81" s="185"/>
      <c r="J81" s="187"/>
      <c r="K81" s="187"/>
      <c r="L81" s="187"/>
      <c r="M81" s="185"/>
      <c r="N81" s="185"/>
      <c r="O81" s="185"/>
      <c r="P81" s="185"/>
      <c r="Q81" s="185"/>
      <c r="R81" s="185"/>
      <c r="S81" s="185"/>
      <c r="T81" s="185"/>
      <c r="U81" s="185"/>
      <c r="V81" s="185"/>
      <c r="W81" s="185"/>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5"/>
    </row>
    <row r="82" spans="1:49" ht="14.25" customHeight="1">
      <c r="A82" s="185"/>
      <c r="B82" s="184"/>
      <c r="C82" s="185"/>
      <c r="D82" s="185"/>
      <c r="E82" s="187"/>
      <c r="F82" s="187"/>
      <c r="G82" s="187"/>
      <c r="H82" s="187"/>
      <c r="I82" s="185"/>
      <c r="J82" s="187"/>
      <c r="K82" s="187"/>
      <c r="L82" s="187"/>
      <c r="M82" s="185"/>
      <c r="N82" s="185"/>
      <c r="O82" s="185"/>
      <c r="P82" s="185"/>
      <c r="Q82" s="185"/>
      <c r="R82" s="185"/>
      <c r="S82" s="185"/>
      <c r="T82" s="185"/>
      <c r="U82" s="185"/>
      <c r="V82" s="185"/>
      <c r="W82" s="185"/>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5"/>
    </row>
    <row r="83" spans="1:49" ht="14.25" customHeight="1">
      <c r="A83" s="185"/>
      <c r="B83" s="185"/>
      <c r="C83" s="185"/>
      <c r="D83" s="185"/>
      <c r="E83" s="187"/>
      <c r="F83" s="187"/>
      <c r="G83" s="187"/>
      <c r="H83" s="187"/>
      <c r="I83" s="185"/>
      <c r="J83" s="187"/>
      <c r="K83" s="187"/>
      <c r="L83" s="187"/>
      <c r="M83" s="185"/>
      <c r="N83" s="185"/>
      <c r="O83" s="185"/>
      <c r="P83" s="185"/>
      <c r="Q83" s="185"/>
      <c r="R83" s="185"/>
      <c r="S83" s="185"/>
      <c r="T83" s="185"/>
      <c r="U83" s="185"/>
      <c r="V83" s="185"/>
      <c r="W83" s="185"/>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5"/>
    </row>
    <row r="84" spans="1:49" ht="14.25" customHeight="1">
      <c r="A84" s="185"/>
      <c r="B84" s="349" t="s">
        <v>726</v>
      </c>
      <c r="C84" s="221" t="s">
        <v>258</v>
      </c>
      <c r="D84" s="221" t="s">
        <v>727</v>
      </c>
      <c r="E84" s="187"/>
      <c r="F84" s="187"/>
      <c r="G84" s="187"/>
      <c r="H84" s="187"/>
      <c r="I84" s="185"/>
      <c r="J84" s="187"/>
      <c r="K84" s="187"/>
      <c r="L84" s="187"/>
      <c r="M84" s="185"/>
      <c r="N84" s="185"/>
      <c r="O84" s="185"/>
      <c r="P84" s="185"/>
      <c r="Q84" s="185"/>
      <c r="R84" s="185"/>
      <c r="S84" s="185"/>
      <c r="T84" s="185"/>
      <c r="U84" s="185"/>
      <c r="V84" s="185"/>
      <c r="W84" s="185"/>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5"/>
    </row>
    <row r="85" spans="1:49" ht="14.25" customHeight="1">
      <c r="A85" s="185"/>
      <c r="B85" s="185"/>
      <c r="C85" s="224" t="s">
        <v>640</v>
      </c>
      <c r="D85" s="252">
        <f>COUNTIF(F6:F68,"Private sector")</f>
        <v>6</v>
      </c>
      <c r="E85" s="187"/>
      <c r="F85" s="187"/>
      <c r="G85" s="187"/>
      <c r="H85" s="187"/>
      <c r="I85" s="185"/>
      <c r="J85" s="187"/>
      <c r="K85" s="187"/>
      <c r="L85" s="187"/>
      <c r="M85" s="185"/>
      <c r="N85" s="185"/>
      <c r="O85" s="185"/>
      <c r="P85" s="185"/>
      <c r="Q85" s="185"/>
      <c r="R85" s="185"/>
      <c r="S85" s="185"/>
      <c r="T85" s="185"/>
      <c r="U85" s="185"/>
      <c r="V85" s="185"/>
      <c r="W85" s="185"/>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5"/>
    </row>
    <row r="86" spans="1:49" ht="14.25" customHeight="1">
      <c r="A86" s="185"/>
      <c r="B86" s="185"/>
      <c r="C86" s="224" t="s">
        <v>303</v>
      </c>
      <c r="D86" s="346">
        <f>COUNTIF(F6:F68,"Country")</f>
        <v>32</v>
      </c>
      <c r="E86" s="187"/>
      <c r="F86" s="187"/>
      <c r="G86" s="187"/>
      <c r="H86" s="187"/>
      <c r="I86" s="185"/>
      <c r="J86" s="187"/>
      <c r="K86" s="187"/>
      <c r="L86" s="187"/>
      <c r="M86" s="185"/>
      <c r="N86" s="185"/>
      <c r="O86" s="185"/>
      <c r="P86" s="185"/>
      <c r="Q86" s="185"/>
      <c r="R86" s="185"/>
      <c r="S86" s="185"/>
      <c r="T86" s="185"/>
      <c r="U86" s="185"/>
      <c r="V86" s="185"/>
      <c r="W86" s="185"/>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5"/>
    </row>
    <row r="87" spans="1:49" ht="14.25" customHeight="1">
      <c r="A87" s="185"/>
      <c r="B87" s="185"/>
      <c r="C87" s="224" t="s">
        <v>376</v>
      </c>
      <c r="D87" s="346">
        <f>COUNTIF(F7:F70,"Civil Society Organisation")</f>
        <v>7</v>
      </c>
      <c r="E87" s="187"/>
      <c r="F87" s="187"/>
      <c r="G87" s="187"/>
      <c r="H87" s="187"/>
      <c r="I87" s="185"/>
      <c r="J87" s="187"/>
      <c r="K87" s="187"/>
      <c r="L87" s="187"/>
      <c r="M87" s="185"/>
      <c r="N87" s="185"/>
      <c r="O87" s="185"/>
      <c r="P87" s="185"/>
      <c r="Q87" s="185"/>
      <c r="R87" s="185"/>
      <c r="S87" s="185"/>
      <c r="T87" s="185"/>
      <c r="U87" s="185"/>
      <c r="V87" s="185"/>
      <c r="W87" s="185"/>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5"/>
    </row>
    <row r="88" spans="1:49" ht="14.25" customHeight="1">
      <c r="A88" s="185"/>
      <c r="B88" s="185"/>
      <c r="C88" s="224" t="s">
        <v>528</v>
      </c>
      <c r="D88" s="346">
        <f>COUNTIF(F8:F71,"International Organisation")</f>
        <v>12</v>
      </c>
      <c r="E88" s="187"/>
      <c r="F88" s="187"/>
      <c r="G88" s="187"/>
      <c r="H88" s="187"/>
      <c r="I88" s="185"/>
      <c r="J88" s="187"/>
      <c r="K88" s="187"/>
      <c r="L88" s="187"/>
      <c r="M88" s="185"/>
      <c r="N88" s="185"/>
      <c r="O88" s="185"/>
      <c r="P88" s="185"/>
      <c r="Q88" s="185"/>
      <c r="R88" s="185"/>
      <c r="S88" s="185"/>
      <c r="T88" s="185"/>
      <c r="U88" s="185"/>
      <c r="V88" s="185"/>
      <c r="W88" s="185"/>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5"/>
    </row>
    <row r="89" spans="1:49" ht="14.25" customHeight="1">
      <c r="A89" s="185"/>
      <c r="B89" s="185"/>
      <c r="C89" s="224" t="s">
        <v>512</v>
      </c>
      <c r="D89" s="346">
        <f>COUNTIF(F9:F72,"International Expert")</f>
        <v>2</v>
      </c>
      <c r="E89" s="187"/>
      <c r="F89" s="187"/>
      <c r="G89" s="187"/>
      <c r="H89" s="187"/>
      <c r="I89" s="185"/>
      <c r="J89" s="187"/>
      <c r="K89" s="187"/>
      <c r="L89" s="187"/>
      <c r="M89" s="185"/>
      <c r="N89" s="185"/>
      <c r="O89" s="185"/>
      <c r="P89" s="185"/>
      <c r="Q89" s="185"/>
      <c r="R89" s="185"/>
      <c r="S89" s="185"/>
      <c r="T89" s="185"/>
      <c r="U89" s="185"/>
      <c r="V89" s="185"/>
      <c r="W89" s="185"/>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5"/>
    </row>
    <row r="90" spans="1:49" ht="14.25" customHeight="1">
      <c r="A90" s="185"/>
      <c r="B90" s="185"/>
      <c r="C90" s="224" t="s">
        <v>252</v>
      </c>
      <c r="D90" s="252">
        <f>SUM(D85:D89)</f>
        <v>59</v>
      </c>
      <c r="E90" s="187"/>
      <c r="F90" s="187"/>
      <c r="G90" s="187"/>
      <c r="H90" s="187"/>
      <c r="I90" s="185"/>
      <c r="J90" s="187"/>
      <c r="K90" s="187"/>
      <c r="L90" s="187"/>
      <c r="M90" s="185"/>
      <c r="N90" s="185"/>
      <c r="O90" s="185"/>
      <c r="P90" s="185"/>
      <c r="Q90" s="185"/>
      <c r="R90" s="185"/>
      <c r="S90" s="185"/>
      <c r="T90" s="185"/>
      <c r="U90" s="185"/>
      <c r="V90" s="185"/>
      <c r="W90" s="185"/>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5"/>
    </row>
    <row r="91" spans="1:49" ht="14.25" customHeight="1">
      <c r="A91" s="185"/>
      <c r="B91" s="185"/>
      <c r="C91" s="185"/>
      <c r="D91" s="185"/>
      <c r="E91" s="187"/>
      <c r="F91" s="187"/>
      <c r="G91" s="187"/>
      <c r="H91" s="187"/>
      <c r="I91" s="185"/>
      <c r="J91" s="187"/>
      <c r="K91" s="187"/>
      <c r="L91" s="187"/>
      <c r="M91" s="185"/>
      <c r="N91" s="185"/>
      <c r="O91" s="185"/>
      <c r="P91" s="185"/>
      <c r="Q91" s="185"/>
      <c r="R91" s="185"/>
      <c r="S91" s="185"/>
      <c r="T91" s="185"/>
      <c r="U91" s="185"/>
      <c r="V91" s="185"/>
      <c r="W91" s="185"/>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5"/>
    </row>
    <row r="92" spans="1:49" ht="14.25" customHeight="1">
      <c r="A92" s="185"/>
      <c r="B92" s="349" t="s">
        <v>260</v>
      </c>
      <c r="C92" s="219" t="s">
        <v>728</v>
      </c>
      <c r="D92" s="252">
        <f>COUNTIF(H:H,"M")</f>
        <v>39</v>
      </c>
      <c r="E92" s="187"/>
      <c r="F92" s="187"/>
      <c r="G92" s="187"/>
      <c r="H92" s="187"/>
      <c r="I92" s="185"/>
      <c r="J92" s="187"/>
      <c r="K92" s="187"/>
      <c r="L92" s="187"/>
      <c r="M92" s="185"/>
      <c r="N92" s="185"/>
      <c r="O92" s="185"/>
      <c r="P92" s="185"/>
      <c r="Q92" s="185"/>
      <c r="R92" s="185"/>
      <c r="S92" s="185"/>
      <c r="T92" s="185"/>
      <c r="U92" s="185"/>
      <c r="V92" s="185"/>
      <c r="W92" s="185"/>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5"/>
    </row>
    <row r="93" spans="1:49" ht="14.25" customHeight="1">
      <c r="A93" s="185"/>
      <c r="B93" s="185"/>
      <c r="C93" s="219" t="s">
        <v>729</v>
      </c>
      <c r="D93" s="252">
        <f>COUNTIF(H:H,"F")</f>
        <v>20</v>
      </c>
      <c r="E93" s="187"/>
      <c r="F93" s="187"/>
      <c r="G93" s="187"/>
      <c r="H93" s="187"/>
      <c r="I93" s="185"/>
      <c r="J93" s="187"/>
      <c r="K93" s="187"/>
      <c r="L93" s="187"/>
      <c r="M93" s="185"/>
      <c r="N93" s="185"/>
      <c r="O93" s="185"/>
      <c r="P93" s="185"/>
      <c r="Q93" s="185"/>
      <c r="R93" s="185"/>
      <c r="S93" s="185"/>
      <c r="T93" s="185"/>
      <c r="U93" s="185"/>
      <c r="V93" s="185"/>
      <c r="W93" s="185"/>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5"/>
    </row>
    <row r="94" spans="1:49" ht="14.25" customHeight="1">
      <c r="A94" s="185"/>
      <c r="B94" s="185"/>
      <c r="C94" s="185"/>
      <c r="D94" s="185"/>
      <c r="E94" s="187"/>
      <c r="F94" s="184" t="s">
        <v>730</v>
      </c>
      <c r="G94" s="187"/>
      <c r="H94" s="187"/>
      <c r="I94" s="185"/>
      <c r="J94" s="187"/>
      <c r="K94" s="187"/>
      <c r="L94" s="187"/>
      <c r="M94" s="185"/>
      <c r="N94" s="185"/>
      <c r="O94" s="185"/>
      <c r="P94" s="185"/>
      <c r="Q94" s="185"/>
      <c r="R94" s="185"/>
      <c r="S94" s="185"/>
      <c r="T94" s="185"/>
      <c r="U94" s="185"/>
      <c r="V94" s="185"/>
      <c r="W94" s="185"/>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5"/>
    </row>
    <row r="95" spans="1:49" ht="14.25" hidden="1" customHeight="1">
      <c r="A95" s="185"/>
      <c r="B95" s="349" t="s">
        <v>731</v>
      </c>
      <c r="C95" s="219" t="s">
        <v>732</v>
      </c>
      <c r="D95" s="252">
        <f>AO2+'[1]Working team Room list and flig'!$A$8+'[1]Working team Room list and flig'!$A$21</f>
        <v>63</v>
      </c>
      <c r="E95" s="184" t="s">
        <v>733</v>
      </c>
      <c r="F95" s="187"/>
      <c r="G95" s="187"/>
      <c r="H95" s="187"/>
      <c r="I95" s="185"/>
      <c r="J95" s="187"/>
      <c r="K95" s="187"/>
      <c r="L95" s="187"/>
      <c r="M95" s="185"/>
      <c r="N95" s="185"/>
      <c r="O95" s="185"/>
      <c r="P95" s="185"/>
      <c r="Q95" s="185"/>
      <c r="R95" s="185"/>
      <c r="S95" s="185"/>
      <c r="T95" s="185"/>
      <c r="U95" s="185"/>
      <c r="V95" s="185"/>
      <c r="W95" s="185"/>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5"/>
    </row>
    <row r="96" spans="1:49" ht="14.25" hidden="1" customHeight="1">
      <c r="A96" s="185"/>
      <c r="B96" s="185"/>
      <c r="C96" s="219" t="s">
        <v>734</v>
      </c>
      <c r="D96" s="346">
        <f>AO1</f>
        <v>6</v>
      </c>
      <c r="E96" s="187"/>
      <c r="F96" s="187"/>
      <c r="G96" s="187"/>
      <c r="H96" s="187"/>
      <c r="I96" s="185"/>
      <c r="J96" s="187"/>
      <c r="K96" s="187"/>
      <c r="L96" s="187"/>
      <c r="M96" s="185"/>
      <c r="N96" s="185"/>
      <c r="O96" s="185"/>
      <c r="P96" s="185"/>
      <c r="Q96" s="185"/>
      <c r="R96" s="185"/>
      <c r="S96" s="185"/>
      <c r="T96" s="185"/>
      <c r="U96" s="185"/>
      <c r="V96" s="185"/>
      <c r="W96" s="185"/>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5"/>
    </row>
    <row r="97" spans="1:49" ht="14.25" hidden="1" customHeight="1">
      <c r="A97" s="185"/>
      <c r="B97" s="185"/>
      <c r="C97" s="219" t="s">
        <v>735</v>
      </c>
      <c r="D97" s="221">
        <v>1</v>
      </c>
      <c r="E97" s="187"/>
      <c r="F97" s="187"/>
      <c r="G97" s="187"/>
      <c r="H97" s="187"/>
      <c r="I97" s="185"/>
      <c r="J97" s="187"/>
      <c r="K97" s="187"/>
      <c r="L97" s="187"/>
      <c r="M97" s="185"/>
      <c r="N97" s="185"/>
      <c r="O97" s="185"/>
      <c r="P97" s="185"/>
      <c r="Q97" s="185"/>
      <c r="R97" s="185"/>
      <c r="S97" s="185"/>
      <c r="T97" s="185"/>
      <c r="U97" s="185"/>
      <c r="V97" s="185"/>
      <c r="W97" s="185"/>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5"/>
    </row>
    <row r="98" spans="1:49" ht="14.25" hidden="1" customHeight="1">
      <c r="A98" s="185"/>
      <c r="B98" s="185"/>
      <c r="C98" s="185"/>
      <c r="D98" s="185"/>
      <c r="E98" s="338"/>
      <c r="F98" s="187"/>
      <c r="G98" s="187"/>
      <c r="H98" s="187"/>
      <c r="I98" s="185"/>
      <c r="J98" s="187"/>
      <c r="K98" s="187"/>
      <c r="L98" s="187"/>
      <c r="M98" s="185"/>
      <c r="N98" s="185"/>
      <c r="O98" s="185"/>
      <c r="P98" s="185"/>
      <c r="Q98" s="185"/>
      <c r="R98" s="185"/>
      <c r="S98" s="185"/>
      <c r="T98" s="185"/>
      <c r="U98" s="185"/>
      <c r="V98" s="185"/>
      <c r="W98" s="185"/>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5"/>
    </row>
    <row r="99" spans="1:49" ht="14.25" customHeight="1">
      <c r="A99" s="185"/>
      <c r="B99" s="349" t="s">
        <v>736</v>
      </c>
      <c r="C99" s="349" t="s">
        <v>737</v>
      </c>
      <c r="D99" s="349">
        <v>6</v>
      </c>
      <c r="E99" s="350"/>
      <c r="F99" s="351">
        <f>M4+D99+D100</f>
        <v>74</v>
      </c>
      <c r="G99" s="187"/>
      <c r="H99" s="187"/>
      <c r="I99" s="185"/>
      <c r="J99" s="187"/>
      <c r="K99" s="187"/>
      <c r="L99" s="187"/>
      <c r="M99" s="185"/>
      <c r="N99" s="185"/>
      <c r="O99" s="185"/>
      <c r="P99" s="185"/>
      <c r="Q99" s="185"/>
      <c r="R99" s="185"/>
      <c r="S99" s="185"/>
      <c r="T99" s="185"/>
      <c r="U99" s="185"/>
      <c r="V99" s="185"/>
      <c r="W99" s="185"/>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5"/>
    </row>
    <row r="100" spans="1:49" ht="14.25" customHeight="1">
      <c r="A100" s="185"/>
      <c r="B100" s="350"/>
      <c r="C100" s="349" t="s">
        <v>738</v>
      </c>
      <c r="D100" s="349">
        <v>9</v>
      </c>
      <c r="E100" s="350"/>
      <c r="F100" s="187"/>
      <c r="G100" s="187"/>
      <c r="H100" s="187"/>
      <c r="I100" s="185"/>
      <c r="J100" s="187"/>
      <c r="K100" s="187"/>
      <c r="L100" s="187"/>
      <c r="M100" s="185"/>
      <c r="N100" s="185"/>
      <c r="O100" s="185"/>
      <c r="P100" s="185"/>
      <c r="Q100" s="185"/>
      <c r="R100" s="185"/>
      <c r="S100" s="185"/>
      <c r="T100" s="185"/>
      <c r="U100" s="185"/>
      <c r="V100" s="185"/>
      <c r="W100" s="185"/>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5"/>
    </row>
    <row r="101" spans="1:49" ht="14.25" customHeight="1">
      <c r="A101" s="218" t="s">
        <v>724</v>
      </c>
      <c r="B101" s="352" t="s">
        <v>739</v>
      </c>
      <c r="C101" s="353" t="s">
        <v>740</v>
      </c>
      <c r="D101" s="353" t="s">
        <v>447</v>
      </c>
      <c r="E101" s="353" t="s">
        <v>516</v>
      </c>
      <c r="F101" s="353" t="s">
        <v>741</v>
      </c>
      <c r="G101" s="187"/>
      <c r="H101" s="187"/>
      <c r="I101" s="185"/>
      <c r="J101" s="187"/>
      <c r="K101" s="187"/>
      <c r="L101" s="187"/>
      <c r="M101" s="185"/>
      <c r="N101" s="185"/>
      <c r="O101" s="185"/>
      <c r="P101" s="185"/>
      <c r="Q101" s="185"/>
      <c r="R101" s="185"/>
      <c r="S101" s="185"/>
      <c r="T101" s="185"/>
      <c r="U101" s="185"/>
      <c r="V101" s="185"/>
      <c r="W101" s="185"/>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5"/>
    </row>
    <row r="102" spans="1:49" ht="14.25" customHeight="1">
      <c r="A102" s="218" t="s">
        <v>742</v>
      </c>
      <c r="B102" s="346" t="s">
        <v>743</v>
      </c>
      <c r="C102" s="346">
        <f>COUNTIF(AP6:AP68,"Yes")+5</f>
        <v>27</v>
      </c>
      <c r="D102" s="346">
        <f>COUNTIF(AP6:AP68,"Yes V")</f>
        <v>4</v>
      </c>
      <c r="E102" s="346">
        <f>COUNTIF(AQ6:AQ68,"Yes G")</f>
        <v>1</v>
      </c>
      <c r="F102" s="252">
        <f t="shared" ref="F102:F107" si="6">SUM(C102:E102)</f>
        <v>32</v>
      </c>
      <c r="G102" s="187"/>
      <c r="H102" s="184"/>
      <c r="I102" s="185"/>
      <c r="J102" s="187"/>
      <c r="K102" s="187"/>
      <c r="L102" s="187"/>
      <c r="M102" s="185"/>
      <c r="N102" s="185"/>
      <c r="O102" s="185"/>
      <c r="P102" s="185"/>
      <c r="Q102" s="185"/>
      <c r="R102" s="185"/>
      <c r="S102" s="185"/>
      <c r="T102" s="185"/>
      <c r="U102" s="185"/>
      <c r="V102" s="185"/>
      <c r="W102" s="185"/>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5"/>
    </row>
    <row r="103" spans="1:49" ht="14.25" customHeight="1">
      <c r="A103" s="218" t="s">
        <v>744</v>
      </c>
      <c r="B103" s="346">
        <f>COUNTIF(AQ6:AQ68,"Yes, self-paid")</f>
        <v>2</v>
      </c>
      <c r="C103" s="346">
        <f>COUNTIF(AQ:AQ,"Yes")+D99+D100</f>
        <v>66</v>
      </c>
      <c r="D103" s="346">
        <f>COUNTIF(AQ6:AQ68,"Yes V")</f>
        <v>6</v>
      </c>
      <c r="E103" s="346">
        <f>COUNTIF(AQ6:AQ68,"Yes G")</f>
        <v>1</v>
      </c>
      <c r="F103" s="252">
        <f t="shared" si="6"/>
        <v>73</v>
      </c>
      <c r="G103" s="354" t="s">
        <v>745</v>
      </c>
      <c r="H103" s="355"/>
      <c r="I103" s="185"/>
      <c r="J103" s="187"/>
      <c r="K103" s="187"/>
      <c r="L103" s="187"/>
      <c r="M103" s="185"/>
      <c r="N103" s="185"/>
      <c r="O103" s="185"/>
      <c r="P103" s="185"/>
      <c r="Q103" s="185"/>
      <c r="R103" s="185"/>
      <c r="S103" s="185"/>
      <c r="T103" s="185"/>
      <c r="U103" s="185"/>
      <c r="V103" s="185"/>
      <c r="W103" s="185"/>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5"/>
    </row>
    <row r="104" spans="1:49" ht="14.25" customHeight="1">
      <c r="A104" s="218" t="s">
        <v>746</v>
      </c>
      <c r="B104" s="346">
        <f>COUNTIF(AR:AR,"Yes, self-paid")</f>
        <v>2</v>
      </c>
      <c r="C104" s="346">
        <f>COUNTIF(AR:AR,"Yes")+D99+D100</f>
        <v>66</v>
      </c>
      <c r="D104" s="346">
        <f>COUNTIF(AR6:AR68,"Yes V")</f>
        <v>6</v>
      </c>
      <c r="E104" s="346">
        <f>COUNTIF(AR6:AR68,"Yes G")</f>
        <v>1</v>
      </c>
      <c r="F104" s="252">
        <f t="shared" si="6"/>
        <v>73</v>
      </c>
      <c r="G104" s="354" t="s">
        <v>747</v>
      </c>
      <c r="H104" s="355"/>
      <c r="I104" s="185"/>
      <c r="J104" s="187"/>
      <c r="K104" s="187"/>
      <c r="L104" s="187"/>
      <c r="M104" s="185"/>
      <c r="N104" s="185"/>
      <c r="O104" s="185"/>
      <c r="P104" s="185"/>
      <c r="Q104" s="185"/>
      <c r="R104" s="185"/>
      <c r="S104" s="185"/>
      <c r="T104" s="185"/>
      <c r="U104" s="185"/>
      <c r="V104" s="185"/>
      <c r="W104" s="185"/>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5"/>
    </row>
    <row r="105" spans="1:49" ht="14.25" customHeight="1">
      <c r="A105" s="218" t="s">
        <v>748</v>
      </c>
      <c r="B105" s="346" t="s">
        <v>743</v>
      </c>
      <c r="C105" s="346">
        <f>COUNTIF((AS:AS),"Yes")+D99+D100</f>
        <v>69</v>
      </c>
      <c r="D105" s="346">
        <f>COUNTIF(AR7:AR70,"Yes V")</f>
        <v>6</v>
      </c>
      <c r="E105" s="346">
        <f>COUNTIF(AR7:AR70,"Yes G")</f>
        <v>1</v>
      </c>
      <c r="F105" s="252">
        <f t="shared" si="6"/>
        <v>76</v>
      </c>
      <c r="G105" s="354" t="s">
        <v>749</v>
      </c>
      <c r="H105" s="356"/>
      <c r="I105" s="185"/>
      <c r="J105" s="187"/>
      <c r="K105" s="187"/>
      <c r="L105" s="187"/>
      <c r="M105" s="185"/>
      <c r="N105" s="185"/>
      <c r="O105" s="185"/>
      <c r="P105" s="185"/>
      <c r="Q105" s="185"/>
      <c r="R105" s="185"/>
      <c r="S105" s="185"/>
      <c r="T105" s="185"/>
      <c r="U105" s="185"/>
      <c r="V105" s="185"/>
      <c r="W105" s="185"/>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5"/>
    </row>
    <row r="106" spans="1:49" ht="14.25" customHeight="1">
      <c r="A106" s="219" t="s">
        <v>750</v>
      </c>
      <c r="B106" s="346">
        <f>COUNTIF(AT6:AT68,"Yes, self-paid")</f>
        <v>1</v>
      </c>
      <c r="C106" s="346">
        <f>COUNTIF(AT:AT,"Yes")+D99+D100</f>
        <v>65</v>
      </c>
      <c r="D106" s="346">
        <f>COUNTIF(AT6:AT68,"Yes V")</f>
        <v>6</v>
      </c>
      <c r="E106" s="346">
        <f>COUNTIF(AT6:AT68,"Yes G")</f>
        <v>1</v>
      </c>
      <c r="F106" s="252">
        <f t="shared" si="6"/>
        <v>72</v>
      </c>
      <c r="G106" s="354" t="s">
        <v>751</v>
      </c>
      <c r="H106" s="357"/>
      <c r="I106" s="185"/>
      <c r="J106" s="187"/>
      <c r="K106" s="187"/>
      <c r="L106" s="187"/>
      <c r="M106" s="185"/>
      <c r="N106" s="185"/>
      <c r="O106" s="185"/>
      <c r="P106" s="185"/>
      <c r="Q106" s="185"/>
      <c r="R106" s="185"/>
      <c r="S106" s="185"/>
      <c r="T106" s="185"/>
      <c r="U106" s="185"/>
      <c r="V106" s="185"/>
      <c r="W106" s="185"/>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S106" s="187"/>
      <c r="AT106" s="187"/>
      <c r="AU106" s="187"/>
      <c r="AV106" s="187"/>
      <c r="AW106" s="185"/>
    </row>
    <row r="107" spans="1:49" ht="14.25" customHeight="1">
      <c r="A107" s="219" t="s">
        <v>752</v>
      </c>
      <c r="B107" s="346">
        <f>COUNTIF(AU6:AU68,"Yes, self-paid")</f>
        <v>1</v>
      </c>
      <c r="C107" s="346">
        <f>COUNTIF(AU:AU,"Yes")+D99</f>
        <v>52</v>
      </c>
      <c r="D107" s="346">
        <f>COUNTIF(AU6:AU68,"Yes V")</f>
        <v>6</v>
      </c>
      <c r="E107" s="346">
        <f>COUNTIF(AU6:AU68,"Yes G")</f>
        <v>1</v>
      </c>
      <c r="F107" s="252">
        <f t="shared" si="6"/>
        <v>59</v>
      </c>
      <c r="G107" s="354" t="s">
        <v>753</v>
      </c>
      <c r="H107" s="357"/>
      <c r="I107" s="185"/>
      <c r="J107" s="187"/>
      <c r="K107" s="187"/>
      <c r="L107" s="187"/>
      <c r="M107" s="185"/>
      <c r="N107" s="185"/>
      <c r="O107" s="185"/>
      <c r="P107" s="185"/>
      <c r="Q107" s="185"/>
      <c r="R107" s="185"/>
      <c r="S107" s="185"/>
      <c r="T107" s="185"/>
      <c r="U107" s="185"/>
      <c r="V107" s="185"/>
      <c r="W107" s="185"/>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5"/>
    </row>
    <row r="108" spans="1:49" ht="14.25" customHeight="1">
      <c r="A108" s="185"/>
      <c r="B108" s="185"/>
      <c r="C108" s="337"/>
      <c r="D108" s="185"/>
      <c r="E108" s="187"/>
      <c r="F108" s="187"/>
      <c r="G108" s="187"/>
      <c r="H108" s="187"/>
      <c r="I108" s="185"/>
      <c r="J108" s="187"/>
      <c r="K108" s="187"/>
      <c r="L108" s="187"/>
      <c r="M108" s="185"/>
      <c r="N108" s="185"/>
      <c r="O108" s="185"/>
      <c r="P108" s="185"/>
      <c r="Q108" s="185"/>
      <c r="R108" s="185"/>
      <c r="S108" s="185"/>
      <c r="T108" s="185"/>
      <c r="U108" s="185"/>
      <c r="V108" s="185"/>
      <c r="W108" s="185"/>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5"/>
    </row>
    <row r="109" spans="1:49" ht="14.25" customHeight="1">
      <c r="A109" s="185"/>
      <c r="B109" s="358" t="s">
        <v>754</v>
      </c>
      <c r="C109" s="359"/>
      <c r="D109" s="360"/>
      <c r="E109" s="361"/>
      <c r="F109" s="362" t="s">
        <v>755</v>
      </c>
      <c r="G109" s="187"/>
      <c r="H109" s="187"/>
      <c r="I109" s="185"/>
      <c r="J109" s="187"/>
      <c r="K109" s="187"/>
      <c r="L109" s="187"/>
      <c r="M109" s="185"/>
      <c r="N109" s="185"/>
      <c r="O109" s="185"/>
      <c r="P109" s="185"/>
      <c r="Q109" s="185"/>
      <c r="R109" s="185"/>
      <c r="S109" s="185"/>
      <c r="T109" s="185"/>
      <c r="U109" s="185"/>
      <c r="V109" s="185"/>
      <c r="W109" s="185"/>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5"/>
    </row>
    <row r="110" spans="1:49" ht="14.25" customHeight="1">
      <c r="A110" s="185"/>
      <c r="B110" s="358" t="s">
        <v>756</v>
      </c>
      <c r="C110" s="359">
        <f>C103+E103</f>
        <v>67</v>
      </c>
      <c r="D110" s="359">
        <f>D103</f>
        <v>6</v>
      </c>
      <c r="E110" s="363">
        <f>D110+C110</f>
        <v>73</v>
      </c>
      <c r="F110" s="187"/>
      <c r="G110" s="187"/>
      <c r="H110" s="187"/>
      <c r="I110" s="185"/>
      <c r="J110" s="187"/>
      <c r="K110" s="187"/>
      <c r="L110" s="187"/>
      <c r="M110" s="185"/>
      <c r="N110" s="185"/>
      <c r="O110" s="185"/>
      <c r="P110" s="185"/>
      <c r="Q110" s="185"/>
      <c r="R110" s="185"/>
      <c r="S110" s="185"/>
      <c r="T110" s="185"/>
      <c r="U110" s="185"/>
      <c r="V110" s="185"/>
      <c r="W110" s="185"/>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5"/>
    </row>
    <row r="111" spans="1:49" ht="14.25" customHeight="1">
      <c r="A111" s="337"/>
      <c r="B111" s="358" t="s">
        <v>757</v>
      </c>
      <c r="C111" s="359">
        <f>C104+D104+E104</f>
        <v>73</v>
      </c>
      <c r="D111" s="359"/>
      <c r="E111" s="363" t="s">
        <v>758</v>
      </c>
      <c r="F111" s="187"/>
      <c r="G111" s="187"/>
      <c r="H111" s="187"/>
      <c r="I111" s="185"/>
      <c r="J111" s="187"/>
      <c r="K111" s="187"/>
      <c r="L111" s="187"/>
      <c r="M111" s="185"/>
      <c r="N111" s="185"/>
      <c r="O111" s="185"/>
      <c r="P111" s="185"/>
      <c r="Q111" s="185"/>
      <c r="R111" s="185"/>
      <c r="S111" s="185"/>
      <c r="T111" s="185"/>
      <c r="U111" s="185"/>
      <c r="V111" s="185"/>
      <c r="W111" s="185"/>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5"/>
    </row>
    <row r="112" spans="1:49" ht="14.25" customHeight="1">
      <c r="A112" s="185"/>
      <c r="B112" s="358" t="s">
        <v>759</v>
      </c>
      <c r="C112" s="364">
        <f>C111</f>
        <v>73</v>
      </c>
      <c r="D112" s="359"/>
      <c r="E112" s="361"/>
      <c r="F112" s="187"/>
      <c r="G112" s="187"/>
      <c r="H112" s="187"/>
      <c r="I112" s="185"/>
      <c r="J112" s="187"/>
      <c r="K112" s="187"/>
      <c r="L112" s="187"/>
      <c r="M112" s="185"/>
      <c r="N112" s="185"/>
      <c r="O112" s="185"/>
      <c r="P112" s="185"/>
      <c r="Q112" s="185"/>
      <c r="R112" s="185"/>
      <c r="S112" s="185"/>
      <c r="T112" s="185"/>
      <c r="U112" s="185"/>
      <c r="V112" s="185"/>
      <c r="W112" s="185"/>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5"/>
    </row>
    <row r="113" spans="1:49" ht="14.25" customHeight="1">
      <c r="A113" s="185"/>
      <c r="B113" s="358" t="s">
        <v>760</v>
      </c>
      <c r="C113" s="359">
        <f>C106+D106+E106</f>
        <v>72</v>
      </c>
      <c r="D113" s="359"/>
      <c r="E113" s="361"/>
      <c r="F113" s="187"/>
      <c r="G113" s="187"/>
      <c r="H113" s="187"/>
      <c r="I113" s="185"/>
      <c r="J113" s="187"/>
      <c r="K113" s="187"/>
      <c r="L113" s="187"/>
      <c r="M113" s="185"/>
      <c r="N113" s="185"/>
      <c r="O113" s="185"/>
      <c r="P113" s="185"/>
      <c r="Q113" s="185"/>
      <c r="R113" s="185"/>
      <c r="S113" s="185"/>
      <c r="T113" s="185"/>
      <c r="U113" s="185"/>
      <c r="V113" s="185"/>
      <c r="W113" s="185"/>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5"/>
    </row>
    <row r="114" spans="1:49" ht="14.25" customHeight="1">
      <c r="A114" s="185"/>
      <c r="B114" s="358" t="s">
        <v>761</v>
      </c>
      <c r="C114" s="359">
        <f>C106+D106+E106</f>
        <v>72</v>
      </c>
      <c r="D114" s="359"/>
      <c r="E114" s="361"/>
      <c r="F114" s="187"/>
      <c r="G114" s="187"/>
      <c r="H114" s="187"/>
      <c r="I114" s="185"/>
      <c r="J114" s="187"/>
      <c r="K114" s="187"/>
      <c r="L114" s="187"/>
      <c r="M114" s="185"/>
      <c r="N114" s="185"/>
      <c r="O114" s="185"/>
      <c r="P114" s="185"/>
      <c r="Q114" s="185"/>
      <c r="R114" s="185"/>
      <c r="S114" s="185"/>
      <c r="T114" s="185"/>
      <c r="U114" s="185"/>
      <c r="V114" s="185"/>
      <c r="W114" s="185"/>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5"/>
    </row>
    <row r="115" spans="1:49" ht="14.25" customHeight="1">
      <c r="A115" s="185"/>
      <c r="B115" s="358" t="s">
        <v>762</v>
      </c>
      <c r="C115" s="359">
        <f>C107+E107</f>
        <v>53</v>
      </c>
      <c r="D115" s="359">
        <f>D107</f>
        <v>6</v>
      </c>
      <c r="E115" s="361"/>
      <c r="F115" s="187"/>
      <c r="G115" s="187"/>
      <c r="H115" s="187"/>
      <c r="I115" s="185"/>
      <c r="J115" s="187"/>
      <c r="K115" s="187"/>
      <c r="L115" s="187"/>
      <c r="M115" s="185"/>
      <c r="N115" s="185"/>
      <c r="O115" s="185"/>
      <c r="P115" s="185"/>
      <c r="Q115" s="185"/>
      <c r="R115" s="185"/>
      <c r="S115" s="185"/>
      <c r="T115" s="185"/>
      <c r="U115" s="185"/>
      <c r="V115" s="185"/>
      <c r="W115" s="185"/>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5"/>
    </row>
    <row r="116" spans="1:49" ht="14.25" customHeight="1">
      <c r="A116" s="185"/>
      <c r="B116" s="359"/>
      <c r="C116" s="359"/>
      <c r="D116" s="359"/>
      <c r="E116" s="361"/>
      <c r="F116" s="187"/>
      <c r="G116" s="187"/>
      <c r="H116" s="187"/>
      <c r="I116" s="185"/>
      <c r="J116" s="187"/>
      <c r="K116" s="187"/>
      <c r="L116" s="187"/>
      <c r="M116" s="185"/>
      <c r="N116" s="185"/>
      <c r="O116" s="185"/>
      <c r="P116" s="185"/>
      <c r="Q116" s="185"/>
      <c r="R116" s="185"/>
      <c r="S116" s="185"/>
      <c r="T116" s="185"/>
      <c r="U116" s="185"/>
      <c r="V116" s="185"/>
      <c r="W116" s="185"/>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5"/>
    </row>
    <row r="117" spans="1:49" ht="14.25" customHeight="1">
      <c r="A117" s="185"/>
      <c r="B117" s="358" t="s">
        <v>763</v>
      </c>
      <c r="C117" s="359"/>
      <c r="D117" s="359"/>
      <c r="E117" s="361"/>
      <c r="F117" s="187"/>
      <c r="G117" s="187"/>
      <c r="H117" s="187"/>
      <c r="I117" s="185"/>
      <c r="J117" s="187"/>
      <c r="K117" s="187"/>
      <c r="L117" s="187"/>
      <c r="M117" s="185"/>
      <c r="N117" s="185"/>
      <c r="O117" s="185"/>
      <c r="P117" s="185"/>
      <c r="Q117" s="185"/>
      <c r="R117" s="185"/>
      <c r="S117" s="185"/>
      <c r="T117" s="185"/>
      <c r="U117" s="185"/>
      <c r="V117" s="185"/>
      <c r="W117" s="185"/>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5"/>
    </row>
    <row r="118" spans="1:49" ht="14.25" customHeight="1">
      <c r="A118" s="185"/>
      <c r="B118" s="358" t="s">
        <v>764</v>
      </c>
      <c r="C118" s="359">
        <f>B103+C103</f>
        <v>68</v>
      </c>
      <c r="D118" s="358">
        <f t="shared" ref="D118:D119" si="7">D103</f>
        <v>6</v>
      </c>
      <c r="E118" s="363">
        <v>1</v>
      </c>
      <c r="F118" s="187"/>
      <c r="G118" s="187"/>
      <c r="H118" s="187"/>
      <c r="I118" s="185"/>
      <c r="J118" s="187"/>
      <c r="K118" s="187"/>
      <c r="L118" s="187"/>
      <c r="M118" s="185"/>
      <c r="N118" s="185"/>
      <c r="O118" s="185"/>
      <c r="P118" s="185"/>
      <c r="Q118" s="185"/>
      <c r="R118" s="185"/>
      <c r="S118" s="185"/>
      <c r="T118" s="185"/>
      <c r="U118" s="185"/>
      <c r="V118" s="185"/>
      <c r="W118" s="185"/>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5"/>
    </row>
    <row r="119" spans="1:49" ht="14.25" customHeight="1">
      <c r="A119" s="185"/>
      <c r="B119" s="358" t="s">
        <v>765</v>
      </c>
      <c r="C119" s="359">
        <f>C104+B104</f>
        <v>68</v>
      </c>
      <c r="D119" s="359">
        <f t="shared" si="7"/>
        <v>6</v>
      </c>
      <c r="E119" s="361">
        <f>E104</f>
        <v>1</v>
      </c>
      <c r="F119" s="187"/>
      <c r="G119" s="187"/>
      <c r="H119" s="187"/>
      <c r="I119" s="185"/>
      <c r="J119" s="187"/>
      <c r="K119" s="187"/>
      <c r="L119" s="187"/>
      <c r="M119" s="185"/>
      <c r="N119" s="185"/>
      <c r="O119" s="185"/>
      <c r="P119" s="185"/>
      <c r="Q119" s="185"/>
      <c r="R119" s="185"/>
      <c r="S119" s="185"/>
      <c r="T119" s="185"/>
      <c r="U119" s="185"/>
      <c r="V119" s="185"/>
      <c r="W119" s="185"/>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5"/>
    </row>
    <row r="120" spans="1:49" ht="12.75">
      <c r="A120" s="185"/>
      <c r="B120" s="358" t="s">
        <v>766</v>
      </c>
      <c r="C120" s="359">
        <f t="shared" ref="C120:C121" si="8">C106+B106</f>
        <v>66</v>
      </c>
      <c r="D120" s="359">
        <f t="shared" ref="D120:E121" si="9">D106</f>
        <v>6</v>
      </c>
      <c r="E120" s="361">
        <f t="shared" si="9"/>
        <v>1</v>
      </c>
      <c r="F120" s="187"/>
      <c r="G120" s="187"/>
      <c r="H120" s="187"/>
      <c r="I120" s="185"/>
      <c r="J120" s="187"/>
      <c r="K120" s="187"/>
      <c r="L120" s="187"/>
      <c r="M120" s="185"/>
      <c r="N120" s="185"/>
      <c r="O120" s="185"/>
      <c r="P120" s="185"/>
      <c r="Q120" s="185"/>
      <c r="R120" s="185"/>
      <c r="S120" s="185"/>
      <c r="T120" s="185"/>
      <c r="U120" s="185"/>
      <c r="V120" s="185"/>
      <c r="W120" s="185"/>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5"/>
    </row>
    <row r="121" spans="1:49" ht="12.75">
      <c r="A121" s="185"/>
      <c r="B121" s="358" t="s">
        <v>767</v>
      </c>
      <c r="C121" s="359">
        <f t="shared" si="8"/>
        <v>53</v>
      </c>
      <c r="D121" s="359">
        <f t="shared" si="9"/>
        <v>6</v>
      </c>
      <c r="E121" s="361">
        <f t="shared" si="9"/>
        <v>1</v>
      </c>
      <c r="F121" s="187"/>
      <c r="G121" s="187"/>
      <c r="H121" s="187"/>
      <c r="I121" s="185"/>
      <c r="J121" s="187"/>
      <c r="K121" s="187"/>
      <c r="L121" s="187"/>
      <c r="M121" s="185"/>
      <c r="N121" s="185"/>
      <c r="O121" s="185"/>
      <c r="P121" s="185"/>
      <c r="Q121" s="185"/>
      <c r="R121" s="185"/>
      <c r="S121" s="185"/>
      <c r="T121" s="185"/>
      <c r="U121" s="185"/>
      <c r="V121" s="185"/>
      <c r="W121" s="185"/>
      <c r="X121" s="187"/>
      <c r="Y121" s="187"/>
      <c r="Z121" s="187"/>
      <c r="AA121" s="187"/>
      <c r="AB121" s="187"/>
      <c r="AC121" s="187"/>
      <c r="AD121" s="187"/>
      <c r="AE121" s="187"/>
      <c r="AF121" s="187"/>
      <c r="AG121" s="187"/>
      <c r="AH121" s="187"/>
      <c r="AI121" s="187"/>
      <c r="AJ121" s="187"/>
      <c r="AK121" s="187"/>
      <c r="AL121" s="187"/>
      <c r="AM121" s="187"/>
      <c r="AN121" s="187"/>
      <c r="AO121" s="187"/>
      <c r="AP121" s="187"/>
      <c r="AQ121" s="187"/>
      <c r="AR121" s="187"/>
      <c r="AS121" s="187"/>
      <c r="AT121" s="187"/>
      <c r="AU121" s="187"/>
      <c r="AV121" s="187"/>
      <c r="AW121" s="185"/>
    </row>
    <row r="122" spans="1:49" ht="14.25" customHeight="1">
      <c r="A122" s="185"/>
      <c r="B122" s="358" t="s">
        <v>768</v>
      </c>
      <c r="C122" s="358" t="s">
        <v>769</v>
      </c>
      <c r="D122" s="359"/>
      <c r="E122" s="361"/>
      <c r="F122" s="187"/>
      <c r="G122" s="187"/>
      <c r="H122" s="187"/>
      <c r="I122" s="185"/>
      <c r="J122" s="187"/>
      <c r="K122" s="187"/>
      <c r="L122" s="187"/>
      <c r="M122" s="185"/>
      <c r="N122" s="185"/>
      <c r="O122" s="185"/>
      <c r="P122" s="185"/>
      <c r="Q122" s="185"/>
      <c r="R122" s="185"/>
      <c r="S122" s="185"/>
      <c r="T122" s="185"/>
      <c r="U122" s="185"/>
      <c r="V122" s="185"/>
      <c r="W122" s="185"/>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5"/>
    </row>
    <row r="123" spans="1:49" ht="14.25" customHeight="1">
      <c r="A123" s="185"/>
      <c r="B123" s="365">
        <v>43815</v>
      </c>
      <c r="C123" s="359">
        <f>C104+D104+E104</f>
        <v>73</v>
      </c>
      <c r="D123" s="358"/>
      <c r="E123" s="363"/>
      <c r="F123" s="187"/>
      <c r="G123" s="187"/>
      <c r="H123" s="187"/>
      <c r="I123" s="185"/>
      <c r="J123" s="187"/>
      <c r="K123" s="187"/>
      <c r="L123" s="187"/>
      <c r="M123" s="185"/>
      <c r="N123" s="185"/>
      <c r="O123" s="185"/>
      <c r="P123" s="185"/>
      <c r="Q123" s="185"/>
      <c r="R123" s="185"/>
      <c r="S123" s="185"/>
      <c r="T123" s="185"/>
      <c r="U123" s="185"/>
      <c r="V123" s="185"/>
      <c r="W123" s="185"/>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5"/>
    </row>
    <row r="124" spans="1:49" ht="14.25" customHeight="1">
      <c r="A124" s="185"/>
      <c r="B124" s="366">
        <v>43816</v>
      </c>
      <c r="C124" s="359">
        <f>C106+D106+E106</f>
        <v>72</v>
      </c>
      <c r="D124" s="359"/>
      <c r="E124" s="361"/>
      <c r="F124" s="187"/>
      <c r="G124" s="187"/>
      <c r="H124" s="187"/>
      <c r="I124" s="185"/>
      <c r="J124" s="187"/>
      <c r="K124" s="187"/>
      <c r="L124" s="187"/>
      <c r="M124" s="185"/>
      <c r="N124" s="185"/>
      <c r="O124" s="185"/>
      <c r="P124" s="185"/>
      <c r="Q124" s="185"/>
      <c r="R124" s="185"/>
      <c r="S124" s="185"/>
      <c r="T124" s="185"/>
      <c r="U124" s="185"/>
      <c r="V124" s="185"/>
      <c r="W124" s="185"/>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5"/>
    </row>
    <row r="125" spans="1:49" ht="14.25" customHeight="1">
      <c r="A125" s="185"/>
      <c r="B125" s="185"/>
      <c r="C125" s="337"/>
      <c r="D125" s="185"/>
      <c r="E125" s="187"/>
      <c r="F125" s="187"/>
      <c r="G125" s="187"/>
      <c r="H125" s="187"/>
      <c r="I125" s="185"/>
      <c r="J125" s="187"/>
      <c r="K125" s="187"/>
      <c r="L125" s="187"/>
      <c r="M125" s="185"/>
      <c r="N125" s="185"/>
      <c r="O125" s="185"/>
      <c r="P125" s="185"/>
      <c r="Q125" s="185"/>
      <c r="R125" s="185"/>
      <c r="S125" s="185"/>
      <c r="T125" s="185"/>
      <c r="U125" s="185"/>
      <c r="V125" s="185"/>
      <c r="W125" s="185"/>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5"/>
    </row>
    <row r="126" spans="1:49" ht="14.25" customHeight="1">
      <c r="A126" s="185"/>
      <c r="B126" s="185"/>
      <c r="C126" s="337"/>
      <c r="D126" s="185"/>
      <c r="E126" s="187"/>
      <c r="F126" s="187"/>
      <c r="G126" s="187"/>
      <c r="H126" s="187"/>
      <c r="I126" s="185"/>
      <c r="J126" s="187"/>
      <c r="K126" s="187"/>
      <c r="L126" s="187"/>
      <c r="M126" s="185"/>
      <c r="N126" s="185"/>
      <c r="O126" s="185"/>
      <c r="P126" s="185"/>
      <c r="Q126" s="185"/>
      <c r="R126" s="185"/>
      <c r="S126" s="185"/>
      <c r="T126" s="185"/>
      <c r="U126" s="185"/>
      <c r="V126" s="185"/>
      <c r="W126" s="185"/>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5"/>
    </row>
    <row r="127" spans="1:49" ht="14.25" customHeight="1">
      <c r="A127" s="185"/>
      <c r="B127" s="185"/>
      <c r="C127" s="337"/>
      <c r="D127" s="185"/>
      <c r="E127" s="187"/>
      <c r="F127" s="187"/>
      <c r="G127" s="187"/>
      <c r="H127" s="187"/>
      <c r="I127" s="185"/>
      <c r="J127" s="187"/>
      <c r="K127" s="187"/>
      <c r="L127" s="187"/>
      <c r="M127" s="185"/>
      <c r="N127" s="185"/>
      <c r="O127" s="185"/>
      <c r="P127" s="185"/>
      <c r="Q127" s="185"/>
      <c r="R127" s="185"/>
      <c r="S127" s="185"/>
      <c r="T127" s="185"/>
      <c r="U127" s="185"/>
      <c r="V127" s="185"/>
      <c r="W127" s="185"/>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5"/>
    </row>
    <row r="128" spans="1:49" ht="14.25" customHeight="1">
      <c r="A128" s="185"/>
      <c r="B128" s="350" t="s">
        <v>261</v>
      </c>
      <c r="C128" s="350" t="s">
        <v>770</v>
      </c>
      <c r="D128" s="367" t="s">
        <v>771</v>
      </c>
      <c r="E128" s="187"/>
      <c r="F128" s="187"/>
      <c r="G128" s="187"/>
      <c r="H128" s="187"/>
      <c r="I128" s="185"/>
      <c r="J128" s="187"/>
      <c r="K128" s="187"/>
      <c r="L128" s="187"/>
      <c r="M128" s="185"/>
      <c r="N128" s="185"/>
      <c r="O128" s="185"/>
      <c r="P128" s="185"/>
      <c r="Q128" s="185"/>
      <c r="R128" s="185"/>
      <c r="S128" s="185"/>
      <c r="T128" s="185"/>
      <c r="U128" s="185"/>
      <c r="V128" s="185"/>
      <c r="W128" s="185"/>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5"/>
    </row>
    <row r="129" spans="1:49" ht="14.25" customHeight="1">
      <c r="A129" s="185"/>
      <c r="B129" s="350" t="s">
        <v>772</v>
      </c>
      <c r="C129" s="350" t="s">
        <v>773</v>
      </c>
      <c r="D129" s="367" t="s">
        <v>774</v>
      </c>
      <c r="E129" s="368">
        <f t="shared" ref="E129:E130" si="10">C119-2</f>
        <v>66</v>
      </c>
      <c r="F129" s="187"/>
      <c r="G129" s="187"/>
      <c r="H129" s="187"/>
      <c r="I129" s="185"/>
      <c r="J129" s="187"/>
      <c r="K129" s="187"/>
      <c r="L129" s="187"/>
      <c r="M129" s="185"/>
      <c r="N129" s="185"/>
      <c r="O129" s="185"/>
      <c r="P129" s="185"/>
      <c r="Q129" s="185"/>
      <c r="R129" s="185"/>
      <c r="S129" s="185"/>
      <c r="T129" s="185"/>
      <c r="U129" s="185"/>
      <c r="V129" s="185"/>
      <c r="W129" s="185"/>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5"/>
    </row>
    <row r="130" spans="1:49" ht="14.25" customHeight="1">
      <c r="A130" s="185"/>
      <c r="B130" s="350" t="s">
        <v>775</v>
      </c>
      <c r="C130" s="187"/>
      <c r="D130" s="367" t="s">
        <v>776</v>
      </c>
      <c r="E130" s="369">
        <f t="shared" si="10"/>
        <v>64</v>
      </c>
      <c r="F130" s="187"/>
      <c r="G130" s="187"/>
      <c r="H130" s="187"/>
      <c r="I130" s="185"/>
      <c r="J130" s="187"/>
      <c r="K130" s="187"/>
      <c r="L130" s="187"/>
      <c r="M130" s="185"/>
      <c r="N130" s="185"/>
      <c r="O130" s="185"/>
      <c r="P130" s="185"/>
      <c r="Q130" s="185"/>
      <c r="R130" s="185"/>
      <c r="S130" s="185"/>
      <c r="T130" s="185"/>
      <c r="U130" s="185"/>
      <c r="V130" s="185"/>
      <c r="W130" s="185"/>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5"/>
    </row>
    <row r="131" spans="1:49" ht="14.25" customHeight="1">
      <c r="A131" s="185"/>
      <c r="B131" s="350" t="s">
        <v>777</v>
      </c>
      <c r="C131" s="337"/>
      <c r="D131" s="337"/>
      <c r="E131" s="187"/>
      <c r="F131" s="187"/>
      <c r="G131" s="187"/>
      <c r="H131" s="187"/>
      <c r="I131" s="185"/>
      <c r="J131" s="187"/>
      <c r="K131" s="187"/>
      <c r="L131" s="187"/>
      <c r="M131" s="185"/>
      <c r="N131" s="185"/>
      <c r="O131" s="185"/>
      <c r="P131" s="185"/>
      <c r="Q131" s="185"/>
      <c r="R131" s="185"/>
      <c r="S131" s="185"/>
      <c r="T131" s="185"/>
      <c r="U131" s="185"/>
      <c r="V131" s="185"/>
      <c r="W131" s="185"/>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5"/>
    </row>
    <row r="132" spans="1:49" ht="14.25" customHeight="1">
      <c r="A132" s="185"/>
      <c r="B132" s="350" t="s">
        <v>778</v>
      </c>
      <c r="C132" s="337"/>
      <c r="D132" s="337"/>
      <c r="E132" s="187"/>
      <c r="F132" s="187"/>
      <c r="G132" s="187"/>
      <c r="H132" s="187"/>
      <c r="I132" s="185"/>
      <c r="J132" s="187"/>
      <c r="K132" s="187"/>
      <c r="L132" s="187"/>
      <c r="M132" s="185"/>
      <c r="N132" s="185"/>
      <c r="O132" s="185"/>
      <c r="P132" s="185"/>
      <c r="Q132" s="185"/>
      <c r="R132" s="185"/>
      <c r="S132" s="185"/>
      <c r="T132" s="185"/>
      <c r="U132" s="185"/>
      <c r="V132" s="185"/>
      <c r="W132" s="185"/>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5"/>
    </row>
    <row r="133" spans="1:49" ht="14.25" customHeight="1">
      <c r="A133" s="185"/>
      <c r="B133" s="349"/>
      <c r="C133" s="184"/>
      <c r="D133" s="187"/>
      <c r="E133" s="187"/>
      <c r="F133" s="187"/>
      <c r="G133" s="187"/>
      <c r="H133" s="187"/>
      <c r="I133" s="185"/>
      <c r="J133" s="187"/>
      <c r="K133" s="187"/>
      <c r="L133" s="187"/>
      <c r="M133" s="185"/>
      <c r="N133" s="185"/>
      <c r="O133" s="185"/>
      <c r="P133" s="185"/>
      <c r="Q133" s="185"/>
      <c r="R133" s="185"/>
      <c r="S133" s="185"/>
      <c r="T133" s="185"/>
      <c r="U133" s="185"/>
      <c r="V133" s="185"/>
      <c r="W133" s="185"/>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5"/>
    </row>
    <row r="134" spans="1:49" ht="14.25" customHeight="1">
      <c r="A134" s="185"/>
      <c r="B134" s="349" t="s">
        <v>779</v>
      </c>
      <c r="C134" s="221" t="s">
        <v>308</v>
      </c>
      <c r="D134" s="252">
        <f>P2+3</f>
        <v>46</v>
      </c>
      <c r="E134" s="184" t="s">
        <v>780</v>
      </c>
      <c r="F134" s="187"/>
      <c r="G134" s="187"/>
      <c r="H134" s="187"/>
      <c r="I134" s="185"/>
      <c r="J134" s="187"/>
      <c r="K134" s="187"/>
      <c r="L134" s="187"/>
      <c r="M134" s="185"/>
      <c r="N134" s="185"/>
      <c r="O134" s="185"/>
      <c r="P134" s="185"/>
      <c r="Q134" s="185"/>
      <c r="R134" s="185"/>
      <c r="S134" s="185"/>
      <c r="T134" s="185"/>
      <c r="U134" s="185"/>
      <c r="V134" s="185"/>
      <c r="W134" s="185"/>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5"/>
    </row>
    <row r="135" spans="1:49" ht="14.25" customHeight="1">
      <c r="A135" s="185"/>
      <c r="B135" s="185"/>
      <c r="C135" s="221" t="s">
        <v>781</v>
      </c>
      <c r="D135" s="252">
        <f>P3</f>
        <v>1</v>
      </c>
      <c r="E135" s="187"/>
      <c r="F135" s="187"/>
      <c r="G135" s="187"/>
      <c r="H135" s="187"/>
      <c r="I135" s="185"/>
      <c r="J135" s="187"/>
      <c r="K135" s="187"/>
      <c r="L135" s="187"/>
      <c r="M135" s="185"/>
      <c r="N135" s="185"/>
      <c r="O135" s="185"/>
      <c r="P135" s="185"/>
      <c r="Q135" s="185"/>
      <c r="R135" s="185"/>
      <c r="S135" s="185"/>
      <c r="T135" s="185"/>
      <c r="U135" s="185"/>
      <c r="V135" s="185"/>
      <c r="W135" s="185"/>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5"/>
    </row>
    <row r="136" spans="1:49" ht="14.25" customHeight="1">
      <c r="A136" s="185"/>
      <c r="B136" s="185"/>
      <c r="C136" s="185"/>
      <c r="D136" s="185"/>
      <c r="E136" s="187"/>
      <c r="F136" s="187"/>
      <c r="G136" s="187"/>
      <c r="H136" s="187"/>
      <c r="I136" s="185"/>
      <c r="J136" s="187"/>
      <c r="K136" s="187"/>
      <c r="L136" s="187"/>
      <c r="M136" s="185"/>
      <c r="N136" s="185"/>
      <c r="O136" s="185"/>
      <c r="P136" s="185"/>
      <c r="Q136" s="185"/>
      <c r="R136" s="185"/>
      <c r="S136" s="185"/>
      <c r="T136" s="185"/>
      <c r="U136" s="185"/>
      <c r="V136" s="185"/>
      <c r="W136" s="185"/>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5"/>
    </row>
    <row r="137" spans="1:49" ht="14.25" customHeight="1">
      <c r="A137" s="185"/>
      <c r="B137" s="185"/>
      <c r="C137" s="185"/>
      <c r="D137" s="185"/>
      <c r="E137" s="187"/>
      <c r="F137" s="187"/>
      <c r="G137" s="187"/>
      <c r="H137" s="187"/>
      <c r="I137" s="185"/>
      <c r="J137" s="187"/>
      <c r="K137" s="187"/>
      <c r="L137" s="187"/>
      <c r="M137" s="185"/>
      <c r="N137" s="185"/>
      <c r="O137" s="185"/>
      <c r="P137" s="185"/>
      <c r="Q137" s="185"/>
      <c r="R137" s="185"/>
      <c r="S137" s="185"/>
      <c r="T137" s="185"/>
      <c r="U137" s="185"/>
      <c r="V137" s="185"/>
      <c r="W137" s="185"/>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5"/>
    </row>
    <row r="138" spans="1:49" ht="14.25" customHeight="1">
      <c r="A138" s="185"/>
      <c r="B138" s="349"/>
      <c r="C138" s="185"/>
      <c r="D138" s="185"/>
      <c r="E138" s="187"/>
      <c r="F138" s="187"/>
      <c r="G138" s="187"/>
      <c r="H138" s="187"/>
      <c r="I138" s="185"/>
      <c r="J138" s="187"/>
      <c r="K138" s="187"/>
      <c r="L138" s="187"/>
      <c r="M138" s="185"/>
      <c r="N138" s="185"/>
      <c r="O138" s="185"/>
      <c r="P138" s="185"/>
      <c r="Q138" s="185"/>
      <c r="R138" s="185"/>
      <c r="S138" s="185"/>
      <c r="T138" s="185"/>
      <c r="U138" s="185"/>
      <c r="V138" s="185"/>
      <c r="W138" s="185"/>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5"/>
    </row>
    <row r="139" spans="1:49" ht="14.25" customHeight="1">
      <c r="A139" s="185"/>
      <c r="B139" s="349"/>
      <c r="C139" s="349"/>
      <c r="D139" s="355"/>
      <c r="E139" s="187"/>
      <c r="F139" s="187"/>
      <c r="G139" s="187"/>
      <c r="H139" s="187"/>
      <c r="I139" s="185"/>
      <c r="J139" s="187"/>
      <c r="K139" s="187"/>
      <c r="L139" s="187"/>
      <c r="M139" s="185"/>
      <c r="N139" s="185"/>
      <c r="O139" s="185"/>
      <c r="P139" s="185"/>
      <c r="Q139" s="185"/>
      <c r="R139" s="185"/>
      <c r="S139" s="185"/>
      <c r="T139" s="185"/>
      <c r="U139" s="185"/>
      <c r="V139" s="185"/>
      <c r="W139" s="185"/>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5"/>
    </row>
    <row r="140" spans="1:49" ht="14.25" customHeight="1">
      <c r="A140" s="185"/>
      <c r="B140" s="349"/>
      <c r="C140" s="349"/>
      <c r="D140" s="349"/>
      <c r="E140" s="187"/>
      <c r="F140" s="187"/>
      <c r="G140" s="187"/>
      <c r="H140" s="187"/>
      <c r="I140" s="185"/>
      <c r="J140" s="187"/>
      <c r="K140" s="187"/>
      <c r="L140" s="187"/>
      <c r="M140" s="185"/>
      <c r="N140" s="185"/>
      <c r="O140" s="185"/>
      <c r="P140" s="185"/>
      <c r="Q140" s="185"/>
      <c r="R140" s="185"/>
      <c r="S140" s="185"/>
      <c r="T140" s="185"/>
      <c r="U140" s="185"/>
      <c r="V140" s="185"/>
      <c r="W140" s="185"/>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5"/>
    </row>
    <row r="141" spans="1:49" ht="14.25" customHeight="1">
      <c r="A141" s="185"/>
      <c r="B141" s="349"/>
      <c r="C141" s="349"/>
      <c r="D141" s="349"/>
      <c r="E141" s="187"/>
      <c r="F141" s="187"/>
      <c r="G141" s="187"/>
      <c r="H141" s="187"/>
      <c r="I141" s="185"/>
      <c r="J141" s="187"/>
      <c r="K141" s="187"/>
      <c r="L141" s="187"/>
      <c r="M141" s="185"/>
      <c r="N141" s="185"/>
      <c r="O141" s="185"/>
      <c r="P141" s="185"/>
      <c r="Q141" s="185"/>
      <c r="R141" s="185"/>
      <c r="S141" s="185"/>
      <c r="T141" s="185"/>
      <c r="U141" s="185"/>
      <c r="V141" s="185"/>
      <c r="W141" s="185"/>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5"/>
    </row>
    <row r="142" spans="1:49" ht="14.25" customHeight="1">
      <c r="A142" s="349" t="s">
        <v>782</v>
      </c>
      <c r="B142" s="349" t="s">
        <v>783</v>
      </c>
      <c r="C142" s="349">
        <v>74</v>
      </c>
      <c r="D142" s="355" t="s">
        <v>784</v>
      </c>
      <c r="E142" s="187"/>
      <c r="F142" s="187"/>
      <c r="G142" s="187"/>
      <c r="H142" s="187"/>
      <c r="I142" s="185"/>
      <c r="J142" s="187"/>
      <c r="K142" s="187"/>
      <c r="L142" s="187"/>
      <c r="M142" s="185"/>
      <c r="N142" s="185"/>
      <c r="O142" s="185"/>
      <c r="P142" s="185"/>
      <c r="Q142" s="185"/>
      <c r="R142" s="185"/>
      <c r="S142" s="185"/>
      <c r="T142" s="185"/>
      <c r="U142" s="185"/>
      <c r="V142" s="185"/>
      <c r="W142" s="185"/>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5"/>
    </row>
    <row r="143" spans="1:49" ht="14.25" customHeight="1">
      <c r="A143" s="349" t="s">
        <v>785</v>
      </c>
      <c r="B143" s="349" t="s">
        <v>783</v>
      </c>
      <c r="C143" s="349">
        <v>74</v>
      </c>
      <c r="D143" s="349" t="s">
        <v>786</v>
      </c>
      <c r="E143" s="187"/>
      <c r="F143" s="187"/>
      <c r="G143" s="187"/>
      <c r="H143" s="187"/>
      <c r="I143" s="185"/>
      <c r="J143" s="187"/>
      <c r="K143" s="187"/>
      <c r="L143" s="187"/>
      <c r="M143" s="185"/>
      <c r="N143" s="185"/>
      <c r="O143" s="185"/>
      <c r="P143" s="185"/>
      <c r="Q143" s="185"/>
      <c r="R143" s="185"/>
      <c r="S143" s="185"/>
      <c r="T143" s="185"/>
      <c r="U143" s="185"/>
      <c r="V143" s="185"/>
      <c r="W143" s="185"/>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5"/>
    </row>
    <row r="144" spans="1:49" ht="14.25" customHeight="1">
      <c r="A144" s="349" t="s">
        <v>787</v>
      </c>
      <c r="B144" s="349" t="s">
        <v>783</v>
      </c>
      <c r="C144" s="349">
        <v>58</v>
      </c>
      <c r="D144" s="349" t="s">
        <v>788</v>
      </c>
      <c r="E144" s="187"/>
      <c r="F144" s="187"/>
      <c r="G144" s="187"/>
      <c r="H144" s="187"/>
      <c r="I144" s="185"/>
      <c r="J144" s="187"/>
      <c r="K144" s="187"/>
      <c r="L144" s="187"/>
      <c r="M144" s="185"/>
      <c r="N144" s="185"/>
      <c r="O144" s="185"/>
      <c r="P144" s="185"/>
      <c r="Q144" s="185"/>
      <c r="R144" s="185"/>
      <c r="S144" s="185"/>
      <c r="T144" s="185"/>
      <c r="U144" s="185"/>
      <c r="V144" s="185"/>
      <c r="W144" s="185"/>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5"/>
    </row>
    <row r="145" spans="1:49" ht="14.25" customHeight="1">
      <c r="A145" s="185"/>
      <c r="B145" s="185"/>
      <c r="C145" s="185">
        <f>74-58</f>
        <v>16</v>
      </c>
      <c r="D145" s="355" t="s">
        <v>789</v>
      </c>
      <c r="E145" s="187"/>
      <c r="F145" s="187"/>
      <c r="G145" s="187"/>
      <c r="H145" s="187"/>
      <c r="I145" s="185"/>
      <c r="J145" s="187"/>
      <c r="K145" s="187"/>
      <c r="L145" s="187"/>
      <c r="M145" s="185"/>
      <c r="N145" s="185"/>
      <c r="O145" s="185"/>
      <c r="P145" s="185"/>
      <c r="Q145" s="185"/>
      <c r="R145" s="185"/>
      <c r="S145" s="185"/>
      <c r="T145" s="185"/>
      <c r="U145" s="185"/>
      <c r="V145" s="185"/>
      <c r="W145" s="185"/>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5"/>
    </row>
    <row r="146" spans="1:49" ht="14.25" customHeight="1">
      <c r="A146" s="185"/>
      <c r="B146" s="185"/>
      <c r="C146" s="185"/>
      <c r="D146" s="185"/>
      <c r="E146" s="187"/>
      <c r="F146" s="187"/>
      <c r="G146" s="187"/>
      <c r="H146" s="187"/>
      <c r="I146" s="185"/>
      <c r="J146" s="187"/>
      <c r="K146" s="187"/>
      <c r="L146" s="187"/>
      <c r="M146" s="185"/>
      <c r="N146" s="185"/>
      <c r="O146" s="185"/>
      <c r="P146" s="185"/>
      <c r="Q146" s="185"/>
      <c r="R146" s="185"/>
      <c r="S146" s="185"/>
      <c r="T146" s="185"/>
      <c r="U146" s="185"/>
      <c r="V146" s="185"/>
      <c r="W146" s="185"/>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5"/>
    </row>
    <row r="147" spans="1:49" ht="14.25" customHeight="1">
      <c r="A147" s="185"/>
      <c r="B147" s="185"/>
      <c r="C147" s="185"/>
      <c r="D147" s="185"/>
      <c r="E147" s="187"/>
      <c r="F147" s="187"/>
      <c r="G147" s="187"/>
      <c r="H147" s="187"/>
      <c r="I147" s="185"/>
      <c r="J147" s="187"/>
      <c r="K147" s="187"/>
      <c r="L147" s="187"/>
      <c r="M147" s="185"/>
      <c r="N147" s="185"/>
      <c r="O147" s="185"/>
      <c r="P147" s="185"/>
      <c r="Q147" s="185"/>
      <c r="R147" s="185"/>
      <c r="S147" s="185"/>
      <c r="T147" s="185"/>
      <c r="U147" s="185"/>
      <c r="V147" s="185"/>
      <c r="W147" s="185"/>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5"/>
    </row>
    <row r="148" spans="1:49" ht="14.25" customHeight="1">
      <c r="A148" s="185"/>
      <c r="B148" s="185"/>
      <c r="C148" s="185"/>
      <c r="D148" s="185"/>
      <c r="E148" s="187"/>
      <c r="F148" s="187"/>
      <c r="G148" s="187"/>
      <c r="H148" s="187"/>
      <c r="I148" s="185"/>
      <c r="J148" s="187"/>
      <c r="K148" s="187"/>
      <c r="L148" s="187"/>
      <c r="M148" s="185"/>
      <c r="N148" s="185"/>
      <c r="O148" s="185"/>
      <c r="P148" s="185"/>
      <c r="Q148" s="185"/>
      <c r="R148" s="185"/>
      <c r="S148" s="185"/>
      <c r="T148" s="185"/>
      <c r="U148" s="185"/>
      <c r="V148" s="185"/>
      <c r="W148" s="185"/>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5"/>
    </row>
    <row r="149" spans="1:49" ht="14.25" customHeight="1">
      <c r="A149" s="185"/>
      <c r="B149" s="185"/>
      <c r="C149" s="185"/>
      <c r="D149" s="185"/>
      <c r="E149" s="187"/>
      <c r="F149" s="187"/>
      <c r="G149" s="187"/>
      <c r="H149" s="187"/>
      <c r="I149" s="185"/>
      <c r="J149" s="187"/>
      <c r="K149" s="187"/>
      <c r="L149" s="187"/>
      <c r="M149" s="185"/>
      <c r="N149" s="185"/>
      <c r="O149" s="185"/>
      <c r="P149" s="185"/>
      <c r="Q149" s="185"/>
      <c r="R149" s="185"/>
      <c r="S149" s="185"/>
      <c r="T149" s="185"/>
      <c r="U149" s="185"/>
      <c r="V149" s="185"/>
      <c r="W149" s="185"/>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5"/>
    </row>
    <row r="150" spans="1:49" ht="14.25" customHeight="1">
      <c r="A150" s="185"/>
      <c r="B150" s="185"/>
      <c r="C150" s="185"/>
      <c r="D150" s="185"/>
      <c r="E150" s="187"/>
      <c r="F150" s="187"/>
      <c r="G150" s="187"/>
      <c r="H150" s="187"/>
      <c r="I150" s="185"/>
      <c r="J150" s="187"/>
      <c r="K150" s="187"/>
      <c r="L150" s="187"/>
      <c r="M150" s="185"/>
      <c r="N150" s="185"/>
      <c r="O150" s="185"/>
      <c r="P150" s="185"/>
      <c r="Q150" s="185"/>
      <c r="R150" s="185"/>
      <c r="S150" s="185"/>
      <c r="T150" s="185"/>
      <c r="U150" s="185"/>
      <c r="V150" s="185"/>
      <c r="W150" s="185"/>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5"/>
    </row>
    <row r="151" spans="1:49" ht="14.25" customHeight="1">
      <c r="A151" s="185"/>
      <c r="B151" s="185"/>
      <c r="C151" s="185"/>
      <c r="D151" s="185"/>
      <c r="E151" s="187"/>
      <c r="F151" s="187"/>
      <c r="G151" s="187"/>
      <c r="H151" s="187"/>
      <c r="I151" s="185"/>
      <c r="J151" s="187"/>
      <c r="K151" s="187"/>
      <c r="L151" s="187"/>
      <c r="M151" s="185"/>
      <c r="N151" s="185"/>
      <c r="O151" s="185"/>
      <c r="P151" s="185"/>
      <c r="Q151" s="185"/>
      <c r="R151" s="185"/>
      <c r="S151" s="185"/>
      <c r="T151" s="185"/>
      <c r="U151" s="185"/>
      <c r="V151" s="185"/>
      <c r="W151" s="185"/>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5"/>
    </row>
    <row r="152" spans="1:49" ht="14.25" customHeight="1">
      <c r="A152" s="185"/>
      <c r="B152" s="185"/>
      <c r="C152" s="185"/>
      <c r="D152" s="185"/>
      <c r="E152" s="187"/>
      <c r="F152" s="187"/>
      <c r="G152" s="187"/>
      <c r="H152" s="187"/>
      <c r="I152" s="185"/>
      <c r="J152" s="187"/>
      <c r="K152" s="187"/>
      <c r="L152" s="187"/>
      <c r="M152" s="185"/>
      <c r="N152" s="185"/>
      <c r="O152" s="185"/>
      <c r="P152" s="185"/>
      <c r="Q152" s="185"/>
      <c r="R152" s="185"/>
      <c r="S152" s="185"/>
      <c r="T152" s="185"/>
      <c r="U152" s="185"/>
      <c r="V152" s="185"/>
      <c r="W152" s="185"/>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5"/>
    </row>
    <row r="153" spans="1:49" ht="14.25" customHeight="1">
      <c r="A153" s="185"/>
      <c r="B153" s="185"/>
      <c r="C153" s="185"/>
      <c r="D153" s="185"/>
      <c r="E153" s="187"/>
      <c r="F153" s="187"/>
      <c r="G153" s="187"/>
      <c r="H153" s="187"/>
      <c r="I153" s="185"/>
      <c r="J153" s="187"/>
      <c r="K153" s="187"/>
      <c r="L153" s="187"/>
      <c r="M153" s="185"/>
      <c r="N153" s="185"/>
      <c r="O153" s="185"/>
      <c r="P153" s="185"/>
      <c r="Q153" s="185"/>
      <c r="R153" s="185"/>
      <c r="S153" s="185"/>
      <c r="T153" s="185"/>
      <c r="U153" s="185"/>
      <c r="V153" s="185"/>
      <c r="W153" s="185"/>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5"/>
    </row>
    <row r="154" spans="1:49" ht="14.25" customHeight="1">
      <c r="A154" s="185"/>
      <c r="B154" s="185"/>
      <c r="C154" s="185"/>
      <c r="D154" s="185"/>
      <c r="E154" s="187"/>
      <c r="F154" s="187"/>
      <c r="G154" s="187"/>
      <c r="H154" s="187"/>
      <c r="I154" s="185"/>
      <c r="J154" s="187"/>
      <c r="K154" s="187"/>
      <c r="L154" s="187"/>
      <c r="M154" s="185"/>
      <c r="N154" s="185"/>
      <c r="O154" s="185"/>
      <c r="P154" s="185"/>
      <c r="Q154" s="185"/>
      <c r="R154" s="185"/>
      <c r="S154" s="185"/>
      <c r="T154" s="185"/>
      <c r="U154" s="185"/>
      <c r="V154" s="185"/>
      <c r="W154" s="185"/>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5"/>
    </row>
    <row r="155" spans="1:49" ht="14.25" customHeight="1">
      <c r="A155" s="185"/>
      <c r="B155" s="185"/>
      <c r="C155" s="185"/>
      <c r="D155" s="185"/>
      <c r="E155" s="187"/>
      <c r="F155" s="187"/>
      <c r="G155" s="187"/>
      <c r="H155" s="187"/>
      <c r="I155" s="185"/>
      <c r="J155" s="187"/>
      <c r="K155" s="187"/>
      <c r="L155" s="187"/>
      <c r="M155" s="185"/>
      <c r="N155" s="185"/>
      <c r="O155" s="185"/>
      <c r="P155" s="185"/>
      <c r="Q155" s="185"/>
      <c r="R155" s="185"/>
      <c r="S155" s="185"/>
      <c r="T155" s="185"/>
      <c r="U155" s="185"/>
      <c r="V155" s="185"/>
      <c r="W155" s="185"/>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5"/>
    </row>
    <row r="156" spans="1:49" ht="14.25" customHeight="1">
      <c r="A156" s="185"/>
      <c r="B156" s="185"/>
      <c r="C156" s="185"/>
      <c r="D156" s="185"/>
      <c r="E156" s="187"/>
      <c r="F156" s="187"/>
      <c r="G156" s="187"/>
      <c r="H156" s="187"/>
      <c r="I156" s="185"/>
      <c r="J156" s="187"/>
      <c r="K156" s="187"/>
      <c r="L156" s="187"/>
      <c r="M156" s="185"/>
      <c r="N156" s="185"/>
      <c r="O156" s="185"/>
      <c r="P156" s="185"/>
      <c r="Q156" s="185"/>
      <c r="R156" s="185"/>
      <c r="S156" s="185"/>
      <c r="T156" s="185"/>
      <c r="U156" s="185"/>
      <c r="V156" s="185"/>
      <c r="W156" s="185"/>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5"/>
    </row>
    <row r="157" spans="1:49" ht="14.25" customHeight="1">
      <c r="A157" s="185"/>
      <c r="B157" s="185"/>
      <c r="C157" s="185"/>
      <c r="D157" s="185"/>
      <c r="E157" s="187"/>
      <c r="F157" s="187"/>
      <c r="G157" s="187"/>
      <c r="H157" s="187"/>
      <c r="I157" s="185"/>
      <c r="J157" s="187"/>
      <c r="K157" s="187"/>
      <c r="L157" s="187"/>
      <c r="M157" s="185"/>
      <c r="N157" s="185"/>
      <c r="O157" s="185"/>
      <c r="P157" s="185"/>
      <c r="Q157" s="185"/>
      <c r="R157" s="185"/>
      <c r="S157" s="185"/>
      <c r="T157" s="185"/>
      <c r="U157" s="185"/>
      <c r="V157" s="185"/>
      <c r="W157" s="185"/>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5"/>
    </row>
    <row r="158" spans="1:49" ht="14.25" customHeight="1">
      <c r="A158" s="185"/>
      <c r="B158" s="185"/>
      <c r="C158" s="185"/>
      <c r="D158" s="185"/>
      <c r="E158" s="187"/>
      <c r="F158" s="187"/>
      <c r="G158" s="187"/>
      <c r="H158" s="187"/>
      <c r="I158" s="185"/>
      <c r="J158" s="187"/>
      <c r="K158" s="187"/>
      <c r="L158" s="187"/>
      <c r="M158" s="185"/>
      <c r="N158" s="185"/>
      <c r="O158" s="185"/>
      <c r="P158" s="185"/>
      <c r="Q158" s="185"/>
      <c r="R158" s="185"/>
      <c r="S158" s="185"/>
      <c r="T158" s="185"/>
      <c r="U158" s="185"/>
      <c r="V158" s="185"/>
      <c r="W158" s="185"/>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5"/>
    </row>
    <row r="159" spans="1:49" ht="14.25" customHeight="1">
      <c r="A159" s="185"/>
      <c r="B159" s="185"/>
      <c r="C159" s="185"/>
      <c r="D159" s="185"/>
      <c r="E159" s="187"/>
      <c r="F159" s="187"/>
      <c r="G159" s="187"/>
      <c r="H159" s="187"/>
      <c r="I159" s="185"/>
      <c r="J159" s="187"/>
      <c r="K159" s="187"/>
      <c r="L159" s="187"/>
      <c r="M159" s="185"/>
      <c r="N159" s="185"/>
      <c r="O159" s="185"/>
      <c r="P159" s="185"/>
      <c r="Q159" s="185"/>
      <c r="R159" s="185"/>
      <c r="S159" s="185"/>
      <c r="T159" s="185"/>
      <c r="U159" s="185"/>
      <c r="V159" s="185"/>
      <c r="W159" s="185"/>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5"/>
    </row>
    <row r="160" spans="1:49" ht="14.25" customHeight="1">
      <c r="A160" s="185"/>
      <c r="B160" s="185"/>
      <c r="C160" s="185"/>
      <c r="D160" s="185"/>
      <c r="E160" s="187"/>
      <c r="F160" s="187"/>
      <c r="G160" s="187"/>
      <c r="H160" s="187"/>
      <c r="I160" s="185"/>
      <c r="J160" s="187"/>
      <c r="K160" s="187"/>
      <c r="L160" s="187"/>
      <c r="M160" s="185"/>
      <c r="N160" s="185"/>
      <c r="O160" s="185"/>
      <c r="P160" s="185"/>
      <c r="Q160" s="185"/>
      <c r="R160" s="185"/>
      <c r="S160" s="185"/>
      <c r="T160" s="185"/>
      <c r="U160" s="185"/>
      <c r="V160" s="185"/>
      <c r="W160" s="185"/>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5"/>
    </row>
    <row r="161" spans="1:49" ht="14.25" customHeight="1">
      <c r="A161" s="185"/>
      <c r="B161" s="185"/>
      <c r="C161" s="185"/>
      <c r="D161" s="185"/>
      <c r="E161" s="187"/>
      <c r="F161" s="187"/>
      <c r="G161" s="187"/>
      <c r="H161" s="187"/>
      <c r="I161" s="185"/>
      <c r="J161" s="187"/>
      <c r="K161" s="187"/>
      <c r="L161" s="187"/>
      <c r="M161" s="185"/>
      <c r="N161" s="185"/>
      <c r="O161" s="185"/>
      <c r="P161" s="185"/>
      <c r="Q161" s="185"/>
      <c r="R161" s="185"/>
      <c r="S161" s="185"/>
      <c r="T161" s="185"/>
      <c r="U161" s="185"/>
      <c r="V161" s="185"/>
      <c r="W161" s="185"/>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5"/>
    </row>
    <row r="162" spans="1:49" ht="14.25" customHeight="1">
      <c r="A162" s="185"/>
      <c r="B162" s="185"/>
      <c r="C162" s="185"/>
      <c r="D162" s="185"/>
      <c r="E162" s="187"/>
      <c r="F162" s="187"/>
      <c r="G162" s="187"/>
      <c r="H162" s="187"/>
      <c r="I162" s="185"/>
      <c r="J162" s="187"/>
      <c r="K162" s="187"/>
      <c r="L162" s="187"/>
      <c r="M162" s="185"/>
      <c r="N162" s="185"/>
      <c r="O162" s="185"/>
      <c r="P162" s="185"/>
      <c r="Q162" s="185"/>
      <c r="R162" s="185"/>
      <c r="S162" s="185"/>
      <c r="T162" s="185"/>
      <c r="U162" s="185"/>
      <c r="V162" s="185"/>
      <c r="W162" s="185"/>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5"/>
    </row>
    <row r="163" spans="1:49" ht="14.25" customHeight="1">
      <c r="A163" s="185"/>
      <c r="B163" s="185"/>
      <c r="C163" s="185"/>
      <c r="D163" s="185"/>
      <c r="E163" s="187"/>
      <c r="F163" s="187"/>
      <c r="G163" s="187"/>
      <c r="H163" s="187"/>
      <c r="I163" s="185"/>
      <c r="J163" s="187"/>
      <c r="K163" s="187"/>
      <c r="L163" s="187"/>
      <c r="M163" s="185"/>
      <c r="N163" s="185"/>
      <c r="O163" s="185"/>
      <c r="P163" s="185"/>
      <c r="Q163" s="185"/>
      <c r="R163" s="185"/>
      <c r="S163" s="185"/>
      <c r="T163" s="185"/>
      <c r="U163" s="185"/>
      <c r="V163" s="185"/>
      <c r="W163" s="185"/>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5"/>
    </row>
    <row r="164" spans="1:49" ht="14.25" customHeight="1">
      <c r="A164" s="185"/>
      <c r="B164" s="185"/>
      <c r="C164" s="185"/>
      <c r="D164" s="185"/>
      <c r="E164" s="187"/>
      <c r="F164" s="187"/>
      <c r="G164" s="187"/>
      <c r="H164" s="187"/>
      <c r="I164" s="185"/>
      <c r="J164" s="187"/>
      <c r="K164" s="187"/>
      <c r="L164" s="187"/>
      <c r="M164" s="185"/>
      <c r="N164" s="185"/>
      <c r="O164" s="185"/>
      <c r="P164" s="185"/>
      <c r="Q164" s="185"/>
      <c r="R164" s="185"/>
      <c r="S164" s="185"/>
      <c r="T164" s="185"/>
      <c r="U164" s="185"/>
      <c r="V164" s="185"/>
      <c r="W164" s="185"/>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5"/>
    </row>
    <row r="165" spans="1:49" ht="14.25" customHeight="1">
      <c r="A165" s="185"/>
      <c r="B165" s="185"/>
      <c r="C165" s="185"/>
      <c r="D165" s="185"/>
      <c r="E165" s="187"/>
      <c r="F165" s="187"/>
      <c r="G165" s="187"/>
      <c r="H165" s="187"/>
      <c r="I165" s="185"/>
      <c r="J165" s="187"/>
      <c r="K165" s="187"/>
      <c r="L165" s="187"/>
      <c r="M165" s="185"/>
      <c r="N165" s="185"/>
      <c r="O165" s="185"/>
      <c r="P165" s="185"/>
      <c r="Q165" s="185"/>
      <c r="R165" s="185"/>
      <c r="S165" s="185"/>
      <c r="T165" s="185"/>
      <c r="U165" s="185"/>
      <c r="V165" s="185"/>
      <c r="W165" s="185"/>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5"/>
    </row>
    <row r="166" spans="1:49" ht="14.25" customHeight="1">
      <c r="A166" s="185"/>
      <c r="B166" s="185"/>
      <c r="C166" s="185"/>
      <c r="D166" s="185"/>
      <c r="E166" s="187"/>
      <c r="F166" s="187"/>
      <c r="G166" s="187"/>
      <c r="H166" s="187"/>
      <c r="I166" s="185"/>
      <c r="J166" s="187"/>
      <c r="K166" s="187"/>
      <c r="L166" s="187"/>
      <c r="M166" s="185"/>
      <c r="N166" s="185"/>
      <c r="O166" s="185"/>
      <c r="P166" s="185"/>
      <c r="Q166" s="185"/>
      <c r="R166" s="185"/>
      <c r="S166" s="185"/>
      <c r="T166" s="185"/>
      <c r="U166" s="185"/>
      <c r="V166" s="185"/>
      <c r="W166" s="185"/>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7"/>
      <c r="AT166" s="187"/>
      <c r="AU166" s="187"/>
      <c r="AV166" s="187"/>
      <c r="AW166" s="185"/>
    </row>
    <row r="167" spans="1:49" ht="14.25" customHeight="1">
      <c r="A167" s="185"/>
      <c r="B167" s="185"/>
      <c r="C167" s="185"/>
      <c r="D167" s="185"/>
      <c r="E167" s="187"/>
      <c r="F167" s="187"/>
      <c r="G167" s="187"/>
      <c r="H167" s="187"/>
      <c r="I167" s="185"/>
      <c r="J167" s="187"/>
      <c r="K167" s="187"/>
      <c r="L167" s="187"/>
      <c r="M167" s="185"/>
      <c r="N167" s="185"/>
      <c r="O167" s="185"/>
      <c r="P167" s="185"/>
      <c r="Q167" s="185"/>
      <c r="R167" s="185"/>
      <c r="S167" s="185"/>
      <c r="T167" s="185"/>
      <c r="U167" s="185"/>
      <c r="V167" s="185"/>
      <c r="W167" s="185"/>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5"/>
    </row>
    <row r="168" spans="1:49" ht="14.25" customHeight="1">
      <c r="A168" s="185"/>
      <c r="B168" s="185"/>
      <c r="C168" s="185"/>
      <c r="D168" s="185"/>
      <c r="E168" s="187"/>
      <c r="F168" s="187"/>
      <c r="G168" s="187"/>
      <c r="H168" s="187"/>
      <c r="I168" s="185"/>
      <c r="J168" s="187"/>
      <c r="K168" s="187"/>
      <c r="L168" s="187"/>
      <c r="M168" s="185"/>
      <c r="N168" s="185"/>
      <c r="O168" s="185"/>
      <c r="P168" s="185"/>
      <c r="Q168" s="185"/>
      <c r="R168" s="185"/>
      <c r="S168" s="185"/>
      <c r="T168" s="185"/>
      <c r="U168" s="185"/>
      <c r="V168" s="185"/>
      <c r="W168" s="185"/>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5"/>
    </row>
    <row r="169" spans="1:49" ht="14.25" customHeight="1">
      <c r="A169" s="185"/>
      <c r="B169" s="185"/>
      <c r="C169" s="185"/>
      <c r="D169" s="185"/>
      <c r="E169" s="187"/>
      <c r="F169" s="187"/>
      <c r="G169" s="187"/>
      <c r="H169" s="187"/>
      <c r="I169" s="185"/>
      <c r="J169" s="187"/>
      <c r="K169" s="187"/>
      <c r="L169" s="187"/>
      <c r="M169" s="185"/>
      <c r="N169" s="185"/>
      <c r="O169" s="185"/>
      <c r="P169" s="185"/>
      <c r="Q169" s="185"/>
      <c r="R169" s="185"/>
      <c r="S169" s="185"/>
      <c r="T169" s="185"/>
      <c r="U169" s="185"/>
      <c r="V169" s="185"/>
      <c r="W169" s="185"/>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5"/>
    </row>
    <row r="170" spans="1:49" ht="14.25" customHeight="1">
      <c r="A170" s="185"/>
      <c r="B170" s="185"/>
      <c r="C170" s="185"/>
      <c r="D170" s="185"/>
      <c r="E170" s="187"/>
      <c r="F170" s="187"/>
      <c r="G170" s="187"/>
      <c r="H170" s="187"/>
      <c r="I170" s="185"/>
      <c r="J170" s="187"/>
      <c r="K170" s="187"/>
      <c r="L170" s="187"/>
      <c r="M170" s="185"/>
      <c r="N170" s="185"/>
      <c r="O170" s="185"/>
      <c r="P170" s="185"/>
      <c r="Q170" s="185"/>
      <c r="R170" s="185"/>
      <c r="S170" s="185"/>
      <c r="T170" s="185"/>
      <c r="U170" s="185"/>
      <c r="V170" s="185"/>
      <c r="W170" s="185"/>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5"/>
    </row>
    <row r="171" spans="1:49" ht="14.25" customHeight="1">
      <c r="A171" s="185"/>
      <c r="B171" s="185"/>
      <c r="C171" s="185"/>
      <c r="D171" s="185"/>
      <c r="E171" s="187"/>
      <c r="F171" s="187"/>
      <c r="G171" s="187"/>
      <c r="H171" s="187"/>
      <c r="I171" s="185"/>
      <c r="J171" s="187"/>
      <c r="K171" s="187"/>
      <c r="L171" s="187"/>
      <c r="M171" s="185"/>
      <c r="N171" s="185"/>
      <c r="O171" s="185"/>
      <c r="P171" s="185"/>
      <c r="Q171" s="185"/>
      <c r="R171" s="185"/>
      <c r="S171" s="185"/>
      <c r="T171" s="185"/>
      <c r="U171" s="185"/>
      <c r="V171" s="185"/>
      <c r="W171" s="185"/>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5"/>
    </row>
    <row r="172" spans="1:49" ht="14.25" customHeight="1">
      <c r="A172" s="185"/>
      <c r="B172" s="185"/>
      <c r="C172" s="185"/>
      <c r="D172" s="185"/>
      <c r="E172" s="187"/>
      <c r="F172" s="187"/>
      <c r="G172" s="187"/>
      <c r="H172" s="187"/>
      <c r="I172" s="185"/>
      <c r="J172" s="187"/>
      <c r="K172" s="187"/>
      <c r="L172" s="187"/>
      <c r="M172" s="185"/>
      <c r="N172" s="185"/>
      <c r="O172" s="185"/>
      <c r="P172" s="185"/>
      <c r="Q172" s="185"/>
      <c r="R172" s="185"/>
      <c r="S172" s="185"/>
      <c r="T172" s="185"/>
      <c r="U172" s="185"/>
      <c r="V172" s="185"/>
      <c r="W172" s="185"/>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5"/>
    </row>
    <row r="173" spans="1:49" ht="14.25" customHeight="1">
      <c r="A173" s="185"/>
      <c r="B173" s="185"/>
      <c r="C173" s="185"/>
      <c r="D173" s="185"/>
      <c r="E173" s="187"/>
      <c r="F173" s="187"/>
      <c r="G173" s="187"/>
      <c r="H173" s="187"/>
      <c r="I173" s="185"/>
      <c r="J173" s="187"/>
      <c r="K173" s="187"/>
      <c r="L173" s="187"/>
      <c r="M173" s="185"/>
      <c r="N173" s="185"/>
      <c r="O173" s="185"/>
      <c r="P173" s="185"/>
      <c r="Q173" s="185"/>
      <c r="R173" s="185"/>
      <c r="S173" s="185"/>
      <c r="T173" s="185"/>
      <c r="U173" s="185"/>
      <c r="V173" s="185"/>
      <c r="W173" s="185"/>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5"/>
    </row>
    <row r="174" spans="1:49" ht="14.25" customHeight="1">
      <c r="A174" s="185"/>
      <c r="B174" s="185"/>
      <c r="C174" s="185"/>
      <c r="D174" s="185"/>
      <c r="E174" s="187"/>
      <c r="F174" s="187"/>
      <c r="G174" s="187"/>
      <c r="H174" s="187"/>
      <c r="I174" s="185"/>
      <c r="J174" s="187"/>
      <c r="K174" s="187"/>
      <c r="L174" s="187"/>
      <c r="M174" s="185"/>
      <c r="N174" s="185"/>
      <c r="O174" s="185"/>
      <c r="P174" s="185"/>
      <c r="Q174" s="185"/>
      <c r="R174" s="185"/>
      <c r="S174" s="185"/>
      <c r="T174" s="185"/>
      <c r="U174" s="185"/>
      <c r="V174" s="185"/>
      <c r="W174" s="185"/>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5"/>
    </row>
    <row r="175" spans="1:49" ht="14.25" customHeight="1">
      <c r="A175" s="185"/>
      <c r="B175" s="185"/>
      <c r="C175" s="185"/>
      <c r="D175" s="185"/>
      <c r="E175" s="187"/>
      <c r="F175" s="187"/>
      <c r="G175" s="187"/>
      <c r="H175" s="187"/>
      <c r="I175" s="185"/>
      <c r="J175" s="187"/>
      <c r="K175" s="187"/>
      <c r="L175" s="187"/>
      <c r="M175" s="185"/>
      <c r="N175" s="185"/>
      <c r="O175" s="185"/>
      <c r="P175" s="185"/>
      <c r="Q175" s="185"/>
      <c r="R175" s="185"/>
      <c r="S175" s="185"/>
      <c r="T175" s="185"/>
      <c r="U175" s="185"/>
      <c r="V175" s="185"/>
      <c r="W175" s="185"/>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5"/>
    </row>
    <row r="176" spans="1:49" ht="14.25" customHeight="1">
      <c r="A176" s="185"/>
      <c r="B176" s="185"/>
      <c r="C176" s="185"/>
      <c r="D176" s="185"/>
      <c r="E176" s="187"/>
      <c r="F176" s="187"/>
      <c r="G176" s="187"/>
      <c r="H176" s="187"/>
      <c r="I176" s="185"/>
      <c r="J176" s="187"/>
      <c r="K176" s="187"/>
      <c r="L176" s="187"/>
      <c r="M176" s="185"/>
      <c r="N176" s="185"/>
      <c r="O176" s="185"/>
      <c r="P176" s="185"/>
      <c r="Q176" s="185"/>
      <c r="R176" s="185"/>
      <c r="S176" s="185"/>
      <c r="T176" s="185"/>
      <c r="U176" s="185"/>
      <c r="V176" s="185"/>
      <c r="W176" s="185"/>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5"/>
    </row>
    <row r="177" spans="1:49" ht="14.25" customHeight="1">
      <c r="A177" s="185"/>
      <c r="B177" s="185"/>
      <c r="C177" s="185"/>
      <c r="D177" s="185"/>
      <c r="E177" s="187"/>
      <c r="F177" s="187"/>
      <c r="G177" s="187"/>
      <c r="H177" s="187"/>
      <c r="I177" s="185"/>
      <c r="J177" s="187"/>
      <c r="K177" s="187"/>
      <c r="L177" s="187"/>
      <c r="M177" s="185"/>
      <c r="N177" s="185"/>
      <c r="O177" s="185"/>
      <c r="P177" s="185"/>
      <c r="Q177" s="185"/>
      <c r="R177" s="185"/>
      <c r="S177" s="185"/>
      <c r="T177" s="185"/>
      <c r="U177" s="185"/>
      <c r="V177" s="185"/>
      <c r="W177" s="185"/>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5"/>
    </row>
    <row r="178" spans="1:49" ht="14.25" customHeight="1">
      <c r="A178" s="185"/>
      <c r="B178" s="185"/>
      <c r="C178" s="185"/>
      <c r="D178" s="185"/>
      <c r="E178" s="187"/>
      <c r="F178" s="187"/>
      <c r="G178" s="187"/>
      <c r="H178" s="187"/>
      <c r="I178" s="185"/>
      <c r="J178" s="187"/>
      <c r="K178" s="187"/>
      <c r="L178" s="187"/>
      <c r="M178" s="185"/>
      <c r="N178" s="185"/>
      <c r="O178" s="185"/>
      <c r="P178" s="185"/>
      <c r="Q178" s="185"/>
      <c r="R178" s="185"/>
      <c r="S178" s="185"/>
      <c r="T178" s="185"/>
      <c r="U178" s="185"/>
      <c r="V178" s="185"/>
      <c r="W178" s="185"/>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5"/>
    </row>
    <row r="179" spans="1:49" ht="14.25" customHeight="1">
      <c r="A179" s="185"/>
      <c r="B179" s="185"/>
      <c r="C179" s="185"/>
      <c r="D179" s="185"/>
      <c r="E179" s="187"/>
      <c r="F179" s="187"/>
      <c r="G179" s="187"/>
      <c r="H179" s="187"/>
      <c r="I179" s="185"/>
      <c r="J179" s="187"/>
      <c r="K179" s="187"/>
      <c r="L179" s="187"/>
      <c r="M179" s="185"/>
      <c r="N179" s="185"/>
      <c r="O179" s="185"/>
      <c r="P179" s="185"/>
      <c r="Q179" s="185"/>
      <c r="R179" s="185"/>
      <c r="S179" s="185"/>
      <c r="T179" s="185"/>
      <c r="U179" s="185"/>
      <c r="V179" s="185"/>
      <c r="W179" s="185"/>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5"/>
    </row>
    <row r="180" spans="1:49" ht="14.25" customHeight="1">
      <c r="A180" s="185"/>
      <c r="B180" s="185"/>
      <c r="C180" s="185"/>
      <c r="D180" s="185"/>
      <c r="E180" s="187"/>
      <c r="F180" s="187"/>
      <c r="G180" s="187"/>
      <c r="H180" s="187"/>
      <c r="I180" s="185"/>
      <c r="J180" s="187"/>
      <c r="K180" s="187"/>
      <c r="L180" s="187"/>
      <c r="M180" s="185"/>
      <c r="N180" s="185"/>
      <c r="O180" s="185"/>
      <c r="P180" s="185"/>
      <c r="Q180" s="185"/>
      <c r="R180" s="185"/>
      <c r="S180" s="185"/>
      <c r="T180" s="185"/>
      <c r="U180" s="185"/>
      <c r="V180" s="185"/>
      <c r="W180" s="185"/>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5"/>
    </row>
    <row r="181" spans="1:49" ht="14.25" customHeight="1">
      <c r="A181" s="185"/>
      <c r="B181" s="185"/>
      <c r="C181" s="185"/>
      <c r="D181" s="185"/>
      <c r="E181" s="187"/>
      <c r="F181" s="187"/>
      <c r="G181" s="187"/>
      <c r="H181" s="187"/>
      <c r="I181" s="185"/>
      <c r="J181" s="187"/>
      <c r="K181" s="187"/>
      <c r="L181" s="187"/>
      <c r="M181" s="185"/>
      <c r="N181" s="185"/>
      <c r="O181" s="185"/>
      <c r="P181" s="185"/>
      <c r="Q181" s="185"/>
      <c r="R181" s="185"/>
      <c r="S181" s="185"/>
      <c r="T181" s="185"/>
      <c r="U181" s="185"/>
      <c r="V181" s="185"/>
      <c r="W181" s="185"/>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5"/>
    </row>
    <row r="182" spans="1:49" ht="14.25" customHeight="1">
      <c r="A182" s="185"/>
      <c r="B182" s="185"/>
      <c r="C182" s="185"/>
      <c r="D182" s="185"/>
      <c r="E182" s="187"/>
      <c r="F182" s="187"/>
      <c r="G182" s="187"/>
      <c r="H182" s="187"/>
      <c r="I182" s="185"/>
      <c r="J182" s="187"/>
      <c r="K182" s="187"/>
      <c r="L182" s="187"/>
      <c r="M182" s="185"/>
      <c r="N182" s="185"/>
      <c r="O182" s="185"/>
      <c r="P182" s="185"/>
      <c r="Q182" s="185"/>
      <c r="R182" s="185"/>
      <c r="S182" s="185"/>
      <c r="T182" s="185"/>
      <c r="U182" s="185"/>
      <c r="V182" s="185"/>
      <c r="W182" s="185"/>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5"/>
    </row>
    <row r="183" spans="1:49" ht="14.25" customHeight="1">
      <c r="A183" s="185"/>
      <c r="B183" s="185"/>
      <c r="C183" s="185"/>
      <c r="D183" s="185"/>
      <c r="E183" s="187"/>
      <c r="F183" s="187"/>
      <c r="G183" s="187"/>
      <c r="H183" s="187"/>
      <c r="I183" s="185"/>
      <c r="J183" s="187"/>
      <c r="K183" s="187"/>
      <c r="L183" s="187"/>
      <c r="M183" s="185"/>
      <c r="N183" s="185"/>
      <c r="O183" s="185"/>
      <c r="P183" s="185"/>
      <c r="Q183" s="185"/>
      <c r="R183" s="185"/>
      <c r="S183" s="185"/>
      <c r="T183" s="185"/>
      <c r="U183" s="185"/>
      <c r="V183" s="185"/>
      <c r="W183" s="185"/>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5"/>
    </row>
    <row r="184" spans="1:49" ht="14.25" customHeight="1">
      <c r="A184" s="185"/>
      <c r="B184" s="185"/>
      <c r="C184" s="185"/>
      <c r="D184" s="185"/>
      <c r="E184" s="187"/>
      <c r="F184" s="187"/>
      <c r="G184" s="187"/>
      <c r="H184" s="187"/>
      <c r="I184" s="185"/>
      <c r="J184" s="187"/>
      <c r="K184" s="187"/>
      <c r="L184" s="187"/>
      <c r="M184" s="185"/>
      <c r="N184" s="185"/>
      <c r="O184" s="185"/>
      <c r="P184" s="185"/>
      <c r="Q184" s="185"/>
      <c r="R184" s="185"/>
      <c r="S184" s="185"/>
      <c r="T184" s="185"/>
      <c r="U184" s="185"/>
      <c r="V184" s="185"/>
      <c r="W184" s="185"/>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5"/>
    </row>
    <row r="185" spans="1:49" ht="14.25" customHeight="1">
      <c r="A185" s="185"/>
      <c r="B185" s="185"/>
      <c r="C185" s="185"/>
      <c r="D185" s="185"/>
      <c r="E185" s="187"/>
      <c r="F185" s="187"/>
      <c r="G185" s="187"/>
      <c r="H185" s="187"/>
      <c r="I185" s="185"/>
      <c r="J185" s="187"/>
      <c r="K185" s="187"/>
      <c r="L185" s="187"/>
      <c r="M185" s="185"/>
      <c r="N185" s="185"/>
      <c r="O185" s="185"/>
      <c r="P185" s="185"/>
      <c r="Q185" s="185"/>
      <c r="R185" s="185"/>
      <c r="S185" s="185"/>
      <c r="T185" s="185"/>
      <c r="U185" s="185"/>
      <c r="V185" s="185"/>
      <c r="W185" s="185"/>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5"/>
    </row>
    <row r="186" spans="1:49" ht="14.25" customHeight="1">
      <c r="A186" s="185"/>
      <c r="B186" s="185"/>
      <c r="C186" s="185"/>
      <c r="D186" s="185"/>
      <c r="E186" s="187"/>
      <c r="F186" s="187"/>
      <c r="G186" s="187"/>
      <c r="H186" s="187"/>
      <c r="I186" s="185"/>
      <c r="J186" s="187"/>
      <c r="K186" s="187"/>
      <c r="L186" s="187"/>
      <c r="M186" s="185"/>
      <c r="N186" s="185"/>
      <c r="O186" s="185"/>
      <c r="P186" s="185"/>
      <c r="Q186" s="185"/>
      <c r="R186" s="185"/>
      <c r="S186" s="185"/>
      <c r="T186" s="185"/>
      <c r="U186" s="185"/>
      <c r="V186" s="185"/>
      <c r="W186" s="185"/>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5"/>
    </row>
    <row r="187" spans="1:49" ht="14.25" customHeight="1">
      <c r="A187" s="185"/>
      <c r="B187" s="185"/>
      <c r="C187" s="185"/>
      <c r="D187" s="185"/>
      <c r="E187" s="187"/>
      <c r="F187" s="187"/>
      <c r="G187" s="187"/>
      <c r="H187" s="187"/>
      <c r="I187" s="185"/>
      <c r="J187" s="187"/>
      <c r="K187" s="187"/>
      <c r="L187" s="187"/>
      <c r="M187" s="185"/>
      <c r="N187" s="185"/>
      <c r="O187" s="185"/>
      <c r="P187" s="185"/>
      <c r="Q187" s="185"/>
      <c r="R187" s="185"/>
      <c r="S187" s="185"/>
      <c r="T187" s="185"/>
      <c r="U187" s="185"/>
      <c r="V187" s="185"/>
      <c r="W187" s="185"/>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5"/>
    </row>
    <row r="188" spans="1:49" ht="14.25" customHeight="1">
      <c r="A188" s="185"/>
      <c r="B188" s="185"/>
      <c r="C188" s="185"/>
      <c r="D188" s="185"/>
      <c r="E188" s="187"/>
      <c r="F188" s="187"/>
      <c r="G188" s="187"/>
      <c r="H188" s="187"/>
      <c r="I188" s="185"/>
      <c r="J188" s="187"/>
      <c r="K188" s="187"/>
      <c r="L188" s="187"/>
      <c r="M188" s="185"/>
      <c r="N188" s="185"/>
      <c r="O188" s="185"/>
      <c r="P188" s="185"/>
      <c r="Q188" s="185"/>
      <c r="R188" s="185"/>
      <c r="S188" s="185"/>
      <c r="T188" s="185"/>
      <c r="U188" s="185"/>
      <c r="V188" s="185"/>
      <c r="W188" s="185"/>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5"/>
    </row>
    <row r="189" spans="1:49" ht="14.25" customHeight="1">
      <c r="A189" s="185"/>
      <c r="B189" s="185"/>
      <c r="C189" s="185"/>
      <c r="D189" s="185"/>
      <c r="E189" s="187"/>
      <c r="F189" s="187"/>
      <c r="G189" s="187"/>
      <c r="H189" s="187"/>
      <c r="I189" s="185"/>
      <c r="J189" s="187"/>
      <c r="K189" s="187"/>
      <c r="L189" s="187"/>
      <c r="M189" s="185"/>
      <c r="N189" s="185"/>
      <c r="O189" s="185"/>
      <c r="P189" s="185"/>
      <c r="Q189" s="185"/>
      <c r="R189" s="185"/>
      <c r="S189" s="185"/>
      <c r="T189" s="185"/>
      <c r="U189" s="185"/>
      <c r="V189" s="185"/>
      <c r="W189" s="185"/>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5"/>
    </row>
    <row r="190" spans="1:49" ht="14.25" customHeight="1">
      <c r="A190" s="185"/>
      <c r="B190" s="185"/>
      <c r="C190" s="185"/>
      <c r="D190" s="185"/>
      <c r="E190" s="187"/>
      <c r="F190" s="187"/>
      <c r="G190" s="187"/>
      <c r="H190" s="187"/>
      <c r="I190" s="185"/>
      <c r="J190" s="187"/>
      <c r="K190" s="187"/>
      <c r="L190" s="187"/>
      <c r="M190" s="185"/>
      <c r="N190" s="185"/>
      <c r="O190" s="185"/>
      <c r="P190" s="185"/>
      <c r="Q190" s="185"/>
      <c r="R190" s="185"/>
      <c r="S190" s="185"/>
      <c r="T190" s="185"/>
      <c r="U190" s="185"/>
      <c r="V190" s="185"/>
      <c r="W190" s="185"/>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5"/>
    </row>
    <row r="191" spans="1:49" ht="14.25" customHeight="1">
      <c r="A191" s="185"/>
      <c r="B191" s="185"/>
      <c r="C191" s="185"/>
      <c r="D191" s="185"/>
      <c r="E191" s="187"/>
      <c r="F191" s="187"/>
      <c r="G191" s="187"/>
      <c r="H191" s="187"/>
      <c r="I191" s="185"/>
      <c r="J191" s="187"/>
      <c r="K191" s="187"/>
      <c r="L191" s="187"/>
      <c r="M191" s="185"/>
      <c r="N191" s="185"/>
      <c r="O191" s="185"/>
      <c r="P191" s="185"/>
      <c r="Q191" s="185"/>
      <c r="R191" s="185"/>
      <c r="S191" s="185"/>
      <c r="T191" s="185"/>
      <c r="U191" s="185"/>
      <c r="V191" s="185"/>
      <c r="W191" s="185"/>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5"/>
    </row>
    <row r="192" spans="1:49" ht="14.25" customHeight="1">
      <c r="A192" s="185"/>
      <c r="B192" s="185"/>
      <c r="C192" s="185"/>
      <c r="D192" s="185"/>
      <c r="E192" s="187"/>
      <c r="F192" s="187"/>
      <c r="G192" s="187"/>
      <c r="H192" s="187"/>
      <c r="I192" s="185"/>
      <c r="J192" s="187"/>
      <c r="K192" s="187"/>
      <c r="L192" s="187"/>
      <c r="M192" s="185"/>
      <c r="N192" s="185"/>
      <c r="O192" s="185"/>
      <c r="P192" s="185"/>
      <c r="Q192" s="185"/>
      <c r="R192" s="185"/>
      <c r="S192" s="185"/>
      <c r="T192" s="185"/>
      <c r="U192" s="185"/>
      <c r="V192" s="185"/>
      <c r="W192" s="185"/>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5"/>
    </row>
    <row r="193" spans="1:49" ht="14.25" customHeight="1">
      <c r="A193" s="185"/>
      <c r="B193" s="185"/>
      <c r="C193" s="185"/>
      <c r="D193" s="185"/>
      <c r="E193" s="187"/>
      <c r="F193" s="187"/>
      <c r="G193" s="187"/>
      <c r="H193" s="187"/>
      <c r="I193" s="185"/>
      <c r="J193" s="187"/>
      <c r="K193" s="187"/>
      <c r="L193" s="187"/>
      <c r="M193" s="185"/>
      <c r="N193" s="185"/>
      <c r="O193" s="185"/>
      <c r="P193" s="185"/>
      <c r="Q193" s="185"/>
      <c r="R193" s="185"/>
      <c r="S193" s="185"/>
      <c r="T193" s="185"/>
      <c r="U193" s="185"/>
      <c r="V193" s="185"/>
      <c r="W193" s="185"/>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5"/>
    </row>
    <row r="194" spans="1:49" ht="14.25" customHeight="1">
      <c r="A194" s="185"/>
      <c r="B194" s="185"/>
      <c r="C194" s="185"/>
      <c r="D194" s="185"/>
      <c r="E194" s="187"/>
      <c r="F194" s="187"/>
      <c r="G194" s="187"/>
      <c r="H194" s="187"/>
      <c r="I194" s="185"/>
      <c r="J194" s="187"/>
      <c r="K194" s="187"/>
      <c r="L194" s="187"/>
      <c r="M194" s="185"/>
      <c r="N194" s="185"/>
      <c r="O194" s="185"/>
      <c r="P194" s="185"/>
      <c r="Q194" s="185"/>
      <c r="R194" s="185"/>
      <c r="S194" s="185"/>
      <c r="T194" s="185"/>
      <c r="U194" s="185"/>
      <c r="V194" s="185"/>
      <c r="W194" s="185"/>
      <c r="X194" s="187"/>
      <c r="Y194" s="187"/>
      <c r="Z194" s="187"/>
      <c r="AA194" s="187"/>
      <c r="AB194" s="187"/>
      <c r="AC194" s="187"/>
      <c r="AD194" s="187"/>
      <c r="AE194" s="187"/>
      <c r="AF194" s="187"/>
      <c r="AG194" s="187"/>
      <c r="AH194" s="187"/>
      <c r="AI194" s="187"/>
      <c r="AJ194" s="187"/>
      <c r="AK194" s="187"/>
      <c r="AL194" s="187"/>
      <c r="AM194" s="187"/>
      <c r="AN194" s="187"/>
      <c r="AO194" s="187"/>
      <c r="AP194" s="187"/>
      <c r="AQ194" s="187"/>
      <c r="AR194" s="187"/>
      <c r="AS194" s="187"/>
      <c r="AT194" s="187"/>
      <c r="AU194" s="187"/>
      <c r="AV194" s="187"/>
      <c r="AW194" s="185"/>
    </row>
    <row r="195" spans="1:49" ht="14.25" customHeight="1">
      <c r="A195" s="185"/>
      <c r="B195" s="185"/>
      <c r="C195" s="185"/>
      <c r="D195" s="185"/>
      <c r="E195" s="187"/>
      <c r="F195" s="187"/>
      <c r="G195" s="187"/>
      <c r="H195" s="187"/>
      <c r="I195" s="185"/>
      <c r="J195" s="187"/>
      <c r="K195" s="187"/>
      <c r="L195" s="187"/>
      <c r="M195" s="185"/>
      <c r="N195" s="185"/>
      <c r="O195" s="185"/>
      <c r="P195" s="185"/>
      <c r="Q195" s="185"/>
      <c r="R195" s="185"/>
      <c r="S195" s="185"/>
      <c r="T195" s="185"/>
      <c r="U195" s="185"/>
      <c r="V195" s="185"/>
      <c r="W195" s="185"/>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5"/>
    </row>
    <row r="196" spans="1:49" ht="14.25" customHeight="1">
      <c r="A196" s="185"/>
      <c r="B196" s="185"/>
      <c r="C196" s="185"/>
      <c r="D196" s="185"/>
      <c r="E196" s="187"/>
      <c r="F196" s="187"/>
      <c r="G196" s="187"/>
      <c r="H196" s="187"/>
      <c r="I196" s="185"/>
      <c r="J196" s="187"/>
      <c r="K196" s="187"/>
      <c r="L196" s="187"/>
      <c r="M196" s="185"/>
      <c r="N196" s="185"/>
      <c r="O196" s="185"/>
      <c r="P196" s="185"/>
      <c r="Q196" s="185"/>
      <c r="R196" s="185"/>
      <c r="S196" s="185"/>
      <c r="T196" s="185"/>
      <c r="U196" s="185"/>
      <c r="V196" s="185"/>
      <c r="W196" s="185"/>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5"/>
    </row>
    <row r="197" spans="1:49" ht="14.25" customHeight="1">
      <c r="A197" s="185"/>
      <c r="B197" s="185"/>
      <c r="C197" s="185"/>
      <c r="D197" s="185"/>
      <c r="E197" s="187"/>
      <c r="F197" s="187"/>
      <c r="G197" s="187"/>
      <c r="H197" s="187"/>
      <c r="I197" s="185"/>
      <c r="J197" s="187"/>
      <c r="K197" s="187"/>
      <c r="L197" s="187"/>
      <c r="M197" s="185"/>
      <c r="N197" s="185"/>
      <c r="O197" s="185"/>
      <c r="P197" s="185"/>
      <c r="Q197" s="185"/>
      <c r="R197" s="185"/>
      <c r="S197" s="185"/>
      <c r="T197" s="185"/>
      <c r="U197" s="185"/>
      <c r="V197" s="185"/>
      <c r="W197" s="185"/>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5"/>
    </row>
    <row r="198" spans="1:49" ht="14.25" customHeight="1">
      <c r="A198" s="185"/>
      <c r="B198" s="185"/>
      <c r="C198" s="185"/>
      <c r="D198" s="185"/>
      <c r="E198" s="187"/>
      <c r="F198" s="187"/>
      <c r="G198" s="187"/>
      <c r="H198" s="187"/>
      <c r="I198" s="185"/>
      <c r="J198" s="187"/>
      <c r="K198" s="187"/>
      <c r="L198" s="187"/>
      <c r="M198" s="185"/>
      <c r="N198" s="185"/>
      <c r="O198" s="185"/>
      <c r="P198" s="185"/>
      <c r="Q198" s="185"/>
      <c r="R198" s="185"/>
      <c r="S198" s="185"/>
      <c r="T198" s="185"/>
      <c r="U198" s="185"/>
      <c r="V198" s="185"/>
      <c r="W198" s="185"/>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5"/>
    </row>
    <row r="199" spans="1:49" ht="14.25" customHeight="1">
      <c r="A199" s="185"/>
      <c r="B199" s="185"/>
      <c r="C199" s="185"/>
      <c r="D199" s="185"/>
      <c r="E199" s="187"/>
      <c r="F199" s="187"/>
      <c r="G199" s="187"/>
      <c r="H199" s="187"/>
      <c r="I199" s="185"/>
      <c r="J199" s="187"/>
      <c r="K199" s="187"/>
      <c r="L199" s="187"/>
      <c r="M199" s="185"/>
      <c r="N199" s="185"/>
      <c r="O199" s="185"/>
      <c r="P199" s="185"/>
      <c r="Q199" s="185"/>
      <c r="R199" s="185"/>
      <c r="S199" s="185"/>
      <c r="T199" s="185"/>
      <c r="U199" s="185"/>
      <c r="V199" s="185"/>
      <c r="W199" s="185"/>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5"/>
    </row>
    <row r="200" spans="1:49" ht="14.25" customHeight="1">
      <c r="A200" s="185"/>
      <c r="B200" s="185"/>
      <c r="C200" s="185"/>
      <c r="D200" s="185"/>
      <c r="E200" s="187"/>
      <c r="F200" s="187"/>
      <c r="G200" s="187"/>
      <c r="H200" s="187"/>
      <c r="I200" s="185"/>
      <c r="J200" s="187"/>
      <c r="K200" s="187"/>
      <c r="L200" s="187"/>
      <c r="M200" s="185"/>
      <c r="N200" s="185"/>
      <c r="O200" s="185"/>
      <c r="P200" s="185"/>
      <c r="Q200" s="185"/>
      <c r="R200" s="185"/>
      <c r="S200" s="185"/>
      <c r="T200" s="185"/>
      <c r="U200" s="185"/>
      <c r="V200" s="185"/>
      <c r="W200" s="185"/>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5"/>
    </row>
    <row r="201" spans="1:49" ht="14.25" customHeight="1">
      <c r="A201" s="185"/>
      <c r="B201" s="185"/>
      <c r="C201" s="185"/>
      <c r="D201" s="185"/>
      <c r="E201" s="187"/>
      <c r="F201" s="187"/>
      <c r="G201" s="187"/>
      <c r="H201" s="187"/>
      <c r="I201" s="185"/>
      <c r="J201" s="187"/>
      <c r="K201" s="187"/>
      <c r="L201" s="187"/>
      <c r="M201" s="185"/>
      <c r="N201" s="185"/>
      <c r="O201" s="185"/>
      <c r="P201" s="185"/>
      <c r="Q201" s="185"/>
      <c r="R201" s="185"/>
      <c r="S201" s="185"/>
      <c r="T201" s="185"/>
      <c r="U201" s="185"/>
      <c r="V201" s="185"/>
      <c r="W201" s="185"/>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5"/>
    </row>
    <row r="202" spans="1:49" ht="14.25" customHeight="1">
      <c r="A202" s="185"/>
      <c r="B202" s="185"/>
      <c r="C202" s="185"/>
      <c r="D202" s="185"/>
      <c r="E202" s="187"/>
      <c r="F202" s="187"/>
      <c r="G202" s="187"/>
      <c r="H202" s="187"/>
      <c r="I202" s="185"/>
      <c r="J202" s="187"/>
      <c r="K202" s="187"/>
      <c r="L202" s="187"/>
      <c r="M202" s="185"/>
      <c r="N202" s="185"/>
      <c r="O202" s="185"/>
      <c r="P202" s="185"/>
      <c r="Q202" s="185"/>
      <c r="R202" s="185"/>
      <c r="S202" s="185"/>
      <c r="T202" s="185"/>
      <c r="U202" s="185"/>
      <c r="V202" s="185"/>
      <c r="W202" s="185"/>
      <c r="X202" s="187"/>
      <c r="Y202" s="187"/>
      <c r="Z202" s="187"/>
      <c r="AA202" s="187"/>
      <c r="AB202" s="187"/>
      <c r="AC202" s="187"/>
      <c r="AD202" s="187"/>
      <c r="AE202" s="187"/>
      <c r="AF202" s="187"/>
      <c r="AG202" s="187"/>
      <c r="AH202" s="187"/>
      <c r="AI202" s="187"/>
      <c r="AJ202" s="187"/>
      <c r="AK202" s="187"/>
      <c r="AL202" s="187"/>
      <c r="AM202" s="187"/>
      <c r="AN202" s="187"/>
      <c r="AO202" s="187"/>
      <c r="AP202" s="187"/>
      <c r="AQ202" s="187"/>
      <c r="AR202" s="187"/>
      <c r="AS202" s="187"/>
      <c r="AT202" s="187"/>
      <c r="AU202" s="187"/>
      <c r="AV202" s="187"/>
      <c r="AW202" s="185"/>
    </row>
    <row r="203" spans="1:49" ht="14.25" customHeight="1">
      <c r="A203" s="185"/>
      <c r="B203" s="185"/>
      <c r="C203" s="185"/>
      <c r="D203" s="185"/>
      <c r="E203" s="187"/>
      <c r="F203" s="187"/>
      <c r="G203" s="187"/>
      <c r="H203" s="187"/>
      <c r="I203" s="185"/>
      <c r="J203" s="187"/>
      <c r="K203" s="187"/>
      <c r="L203" s="187"/>
      <c r="M203" s="185"/>
      <c r="N203" s="185"/>
      <c r="O203" s="185"/>
      <c r="P203" s="185"/>
      <c r="Q203" s="185"/>
      <c r="R203" s="185"/>
      <c r="S203" s="185"/>
      <c r="T203" s="185"/>
      <c r="U203" s="185"/>
      <c r="V203" s="185"/>
      <c r="W203" s="185"/>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5"/>
    </row>
    <row r="204" spans="1:49" ht="14.25" customHeight="1">
      <c r="A204" s="185"/>
      <c r="B204" s="185"/>
      <c r="C204" s="185"/>
      <c r="D204" s="185"/>
      <c r="E204" s="187"/>
      <c r="F204" s="187"/>
      <c r="G204" s="187"/>
      <c r="H204" s="187"/>
      <c r="I204" s="185"/>
      <c r="J204" s="187"/>
      <c r="K204" s="187"/>
      <c r="L204" s="187"/>
      <c r="M204" s="185"/>
      <c r="N204" s="185"/>
      <c r="O204" s="185"/>
      <c r="P204" s="185"/>
      <c r="Q204" s="185"/>
      <c r="R204" s="185"/>
      <c r="S204" s="185"/>
      <c r="T204" s="185"/>
      <c r="U204" s="185"/>
      <c r="V204" s="185"/>
      <c r="W204" s="185"/>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5"/>
    </row>
    <row r="205" spans="1:49" ht="14.25" customHeight="1">
      <c r="A205" s="185"/>
      <c r="B205" s="185"/>
      <c r="C205" s="185"/>
      <c r="D205" s="185"/>
      <c r="E205" s="187"/>
      <c r="F205" s="187"/>
      <c r="G205" s="187"/>
      <c r="H205" s="187"/>
      <c r="I205" s="185"/>
      <c r="J205" s="187"/>
      <c r="K205" s="187"/>
      <c r="L205" s="187"/>
      <c r="M205" s="185"/>
      <c r="N205" s="185"/>
      <c r="O205" s="185"/>
      <c r="P205" s="185"/>
      <c r="Q205" s="185"/>
      <c r="R205" s="185"/>
      <c r="S205" s="185"/>
      <c r="T205" s="185"/>
      <c r="U205" s="185"/>
      <c r="V205" s="185"/>
      <c r="W205" s="185"/>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5"/>
    </row>
    <row r="206" spans="1:49" ht="14.25" customHeight="1">
      <c r="A206" s="185"/>
      <c r="B206" s="185"/>
      <c r="C206" s="185"/>
      <c r="D206" s="185"/>
      <c r="E206" s="187"/>
      <c r="F206" s="187"/>
      <c r="G206" s="187"/>
      <c r="H206" s="187"/>
      <c r="I206" s="185"/>
      <c r="J206" s="187"/>
      <c r="K206" s="187"/>
      <c r="L206" s="187"/>
      <c r="M206" s="185"/>
      <c r="N206" s="185"/>
      <c r="O206" s="185"/>
      <c r="P206" s="185"/>
      <c r="Q206" s="185"/>
      <c r="R206" s="185"/>
      <c r="S206" s="185"/>
      <c r="T206" s="185"/>
      <c r="U206" s="185"/>
      <c r="V206" s="185"/>
      <c r="W206" s="185"/>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5"/>
    </row>
    <row r="207" spans="1:49" ht="14.25" customHeight="1">
      <c r="A207" s="185"/>
      <c r="B207" s="185"/>
      <c r="C207" s="185"/>
      <c r="D207" s="185"/>
      <c r="E207" s="187"/>
      <c r="F207" s="187"/>
      <c r="G207" s="187"/>
      <c r="H207" s="187"/>
      <c r="I207" s="185"/>
      <c r="J207" s="187"/>
      <c r="K207" s="187"/>
      <c r="L207" s="187"/>
      <c r="M207" s="185"/>
      <c r="N207" s="185"/>
      <c r="O207" s="185"/>
      <c r="P207" s="185"/>
      <c r="Q207" s="185"/>
      <c r="R207" s="185"/>
      <c r="S207" s="185"/>
      <c r="T207" s="185"/>
      <c r="U207" s="185"/>
      <c r="V207" s="185"/>
      <c r="W207" s="185"/>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5"/>
    </row>
    <row r="208" spans="1:49" ht="14.25" customHeight="1">
      <c r="A208" s="185"/>
      <c r="B208" s="185"/>
      <c r="C208" s="185"/>
      <c r="D208" s="185"/>
      <c r="E208" s="187"/>
      <c r="F208" s="187"/>
      <c r="G208" s="187"/>
      <c r="H208" s="187"/>
      <c r="I208" s="185"/>
      <c r="J208" s="187"/>
      <c r="K208" s="187"/>
      <c r="L208" s="187"/>
      <c r="M208" s="185"/>
      <c r="N208" s="185"/>
      <c r="O208" s="185"/>
      <c r="P208" s="185"/>
      <c r="Q208" s="185"/>
      <c r="R208" s="185"/>
      <c r="S208" s="185"/>
      <c r="T208" s="185"/>
      <c r="U208" s="185"/>
      <c r="V208" s="185"/>
      <c r="W208" s="185"/>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5"/>
    </row>
    <row r="209" spans="1:49" ht="14.25" customHeight="1">
      <c r="A209" s="185"/>
      <c r="B209" s="185"/>
      <c r="C209" s="185"/>
      <c r="D209" s="185"/>
      <c r="E209" s="187"/>
      <c r="F209" s="187"/>
      <c r="G209" s="187"/>
      <c r="H209" s="187"/>
      <c r="I209" s="185"/>
      <c r="J209" s="187"/>
      <c r="K209" s="187"/>
      <c r="L209" s="187"/>
      <c r="M209" s="185"/>
      <c r="N209" s="185"/>
      <c r="O209" s="185"/>
      <c r="P209" s="185"/>
      <c r="Q209" s="185"/>
      <c r="R209" s="185"/>
      <c r="S209" s="185"/>
      <c r="T209" s="185"/>
      <c r="U209" s="185"/>
      <c r="V209" s="185"/>
      <c r="W209" s="185"/>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5"/>
    </row>
    <row r="210" spans="1:49" ht="14.25" customHeight="1">
      <c r="A210" s="185"/>
      <c r="B210" s="185"/>
      <c r="C210" s="185"/>
      <c r="D210" s="185"/>
      <c r="E210" s="187"/>
      <c r="F210" s="187"/>
      <c r="G210" s="187"/>
      <c r="H210" s="187"/>
      <c r="I210" s="185"/>
      <c r="J210" s="187"/>
      <c r="K210" s="187"/>
      <c r="L210" s="187"/>
      <c r="M210" s="185"/>
      <c r="N210" s="185"/>
      <c r="O210" s="185"/>
      <c r="P210" s="185"/>
      <c r="Q210" s="185"/>
      <c r="R210" s="185"/>
      <c r="S210" s="185"/>
      <c r="T210" s="185"/>
      <c r="U210" s="185"/>
      <c r="V210" s="185"/>
      <c r="W210" s="185"/>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5"/>
    </row>
    <row r="211" spans="1:49" ht="14.25" customHeight="1">
      <c r="A211" s="185"/>
      <c r="B211" s="185"/>
      <c r="C211" s="185"/>
      <c r="D211" s="185"/>
      <c r="E211" s="187"/>
      <c r="F211" s="187"/>
      <c r="G211" s="187"/>
      <c r="H211" s="187"/>
      <c r="I211" s="185"/>
      <c r="J211" s="187"/>
      <c r="K211" s="187"/>
      <c r="L211" s="187"/>
      <c r="M211" s="185"/>
      <c r="N211" s="185"/>
      <c r="O211" s="185"/>
      <c r="P211" s="185"/>
      <c r="Q211" s="185"/>
      <c r="R211" s="185"/>
      <c r="S211" s="185"/>
      <c r="T211" s="185"/>
      <c r="U211" s="185"/>
      <c r="V211" s="185"/>
      <c r="W211" s="185"/>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5"/>
    </row>
    <row r="212" spans="1:49" ht="14.25" customHeight="1">
      <c r="A212" s="185"/>
      <c r="B212" s="185"/>
      <c r="C212" s="185"/>
      <c r="D212" s="185"/>
      <c r="E212" s="187"/>
      <c r="F212" s="187"/>
      <c r="G212" s="187"/>
      <c r="H212" s="187"/>
      <c r="I212" s="185"/>
      <c r="J212" s="187"/>
      <c r="K212" s="187"/>
      <c r="L212" s="187"/>
      <c r="M212" s="185"/>
      <c r="N212" s="185"/>
      <c r="O212" s="185"/>
      <c r="P212" s="185"/>
      <c r="Q212" s="185"/>
      <c r="R212" s="185"/>
      <c r="S212" s="185"/>
      <c r="T212" s="185"/>
      <c r="U212" s="185"/>
      <c r="V212" s="185"/>
      <c r="W212" s="185"/>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5"/>
    </row>
    <row r="213" spans="1:49" ht="14.25" customHeight="1">
      <c r="A213" s="185"/>
      <c r="B213" s="185"/>
      <c r="C213" s="185"/>
      <c r="D213" s="185"/>
      <c r="E213" s="187"/>
      <c r="F213" s="187"/>
      <c r="G213" s="187"/>
      <c r="H213" s="187"/>
      <c r="I213" s="185"/>
      <c r="J213" s="187"/>
      <c r="K213" s="187"/>
      <c r="L213" s="187"/>
      <c r="M213" s="185"/>
      <c r="N213" s="185"/>
      <c r="O213" s="185"/>
      <c r="P213" s="185"/>
      <c r="Q213" s="185"/>
      <c r="R213" s="185"/>
      <c r="S213" s="185"/>
      <c r="T213" s="185"/>
      <c r="U213" s="185"/>
      <c r="V213" s="185"/>
      <c r="W213" s="185"/>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5"/>
    </row>
    <row r="214" spans="1:49" ht="14.25" customHeight="1">
      <c r="A214" s="185"/>
      <c r="B214" s="185"/>
      <c r="C214" s="185"/>
      <c r="D214" s="185"/>
      <c r="E214" s="187"/>
      <c r="F214" s="187"/>
      <c r="G214" s="187"/>
      <c r="H214" s="187"/>
      <c r="I214" s="185"/>
      <c r="J214" s="187"/>
      <c r="K214" s="187"/>
      <c r="L214" s="187"/>
      <c r="M214" s="185"/>
      <c r="N214" s="185"/>
      <c r="O214" s="185"/>
      <c r="P214" s="185"/>
      <c r="Q214" s="185"/>
      <c r="R214" s="185"/>
      <c r="S214" s="185"/>
      <c r="T214" s="185"/>
      <c r="U214" s="185"/>
      <c r="V214" s="185"/>
      <c r="W214" s="185"/>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5"/>
    </row>
    <row r="215" spans="1:49" ht="14.25" customHeight="1">
      <c r="A215" s="185"/>
      <c r="B215" s="185"/>
      <c r="C215" s="185"/>
      <c r="D215" s="185"/>
      <c r="E215" s="187"/>
      <c r="F215" s="187"/>
      <c r="G215" s="187"/>
      <c r="H215" s="187"/>
      <c r="I215" s="185"/>
      <c r="J215" s="187"/>
      <c r="K215" s="187"/>
      <c r="L215" s="187"/>
      <c r="M215" s="185"/>
      <c r="N215" s="185"/>
      <c r="O215" s="185"/>
      <c r="P215" s="185"/>
      <c r="Q215" s="185"/>
      <c r="R215" s="185"/>
      <c r="S215" s="185"/>
      <c r="T215" s="185"/>
      <c r="U215" s="185"/>
      <c r="V215" s="185"/>
      <c r="W215" s="185"/>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5"/>
    </row>
    <row r="216" spans="1:49" ht="14.25" customHeight="1">
      <c r="A216" s="185"/>
      <c r="B216" s="185"/>
      <c r="C216" s="185"/>
      <c r="D216" s="185"/>
      <c r="E216" s="187"/>
      <c r="F216" s="187"/>
      <c r="G216" s="187"/>
      <c r="H216" s="187"/>
      <c r="I216" s="185"/>
      <c r="J216" s="187"/>
      <c r="K216" s="187"/>
      <c r="L216" s="187"/>
      <c r="M216" s="185"/>
      <c r="N216" s="185"/>
      <c r="O216" s="185"/>
      <c r="P216" s="185"/>
      <c r="Q216" s="185"/>
      <c r="R216" s="185"/>
      <c r="S216" s="185"/>
      <c r="T216" s="185"/>
      <c r="U216" s="185"/>
      <c r="V216" s="185"/>
      <c r="W216" s="185"/>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5"/>
    </row>
    <row r="217" spans="1:49" ht="14.25" customHeight="1">
      <c r="A217" s="185"/>
      <c r="B217" s="185"/>
      <c r="C217" s="185"/>
      <c r="D217" s="185"/>
      <c r="E217" s="187"/>
      <c r="F217" s="187"/>
      <c r="G217" s="187"/>
      <c r="H217" s="187"/>
      <c r="I217" s="185"/>
      <c r="J217" s="187"/>
      <c r="K217" s="187"/>
      <c r="L217" s="187"/>
      <c r="M217" s="185"/>
      <c r="N217" s="185"/>
      <c r="O217" s="185"/>
      <c r="P217" s="185"/>
      <c r="Q217" s="185"/>
      <c r="R217" s="185"/>
      <c r="S217" s="185"/>
      <c r="T217" s="185"/>
      <c r="U217" s="185"/>
      <c r="V217" s="185"/>
      <c r="W217" s="185"/>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5"/>
    </row>
    <row r="218" spans="1:49" ht="14.25" customHeight="1">
      <c r="A218" s="185"/>
      <c r="B218" s="185"/>
      <c r="C218" s="185"/>
      <c r="D218" s="185"/>
      <c r="E218" s="187"/>
      <c r="F218" s="187"/>
      <c r="G218" s="187"/>
      <c r="H218" s="187"/>
      <c r="I218" s="185"/>
      <c r="J218" s="187"/>
      <c r="K218" s="187"/>
      <c r="L218" s="187"/>
      <c r="M218" s="185"/>
      <c r="N218" s="185"/>
      <c r="O218" s="185"/>
      <c r="P218" s="185"/>
      <c r="Q218" s="185"/>
      <c r="R218" s="185"/>
      <c r="S218" s="185"/>
      <c r="T218" s="185"/>
      <c r="U218" s="185"/>
      <c r="V218" s="185"/>
      <c r="W218" s="185"/>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5"/>
    </row>
    <row r="219" spans="1:49" ht="14.25" customHeight="1">
      <c r="A219" s="185"/>
      <c r="B219" s="185"/>
      <c r="C219" s="185"/>
      <c r="D219" s="185"/>
      <c r="E219" s="187"/>
      <c r="F219" s="187"/>
      <c r="G219" s="187"/>
      <c r="H219" s="187"/>
      <c r="I219" s="185"/>
      <c r="J219" s="187"/>
      <c r="K219" s="187"/>
      <c r="L219" s="187"/>
      <c r="M219" s="185"/>
      <c r="N219" s="185"/>
      <c r="O219" s="185"/>
      <c r="P219" s="185"/>
      <c r="Q219" s="185"/>
      <c r="R219" s="185"/>
      <c r="S219" s="185"/>
      <c r="T219" s="185"/>
      <c r="U219" s="185"/>
      <c r="V219" s="185"/>
      <c r="W219" s="185"/>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5"/>
    </row>
    <row r="220" spans="1:49" ht="14.25" customHeight="1">
      <c r="A220" s="185"/>
      <c r="B220" s="185"/>
      <c r="C220" s="185"/>
      <c r="D220" s="185"/>
      <c r="E220" s="187"/>
      <c r="F220" s="187"/>
      <c r="G220" s="187"/>
      <c r="H220" s="187"/>
      <c r="I220" s="185"/>
      <c r="J220" s="187"/>
      <c r="K220" s="187"/>
      <c r="L220" s="187"/>
      <c r="M220" s="185"/>
      <c r="N220" s="185"/>
      <c r="O220" s="185"/>
      <c r="P220" s="185"/>
      <c r="Q220" s="185"/>
      <c r="R220" s="185"/>
      <c r="S220" s="185"/>
      <c r="T220" s="185"/>
      <c r="U220" s="185"/>
      <c r="V220" s="185"/>
      <c r="W220" s="185"/>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5"/>
    </row>
    <row r="221" spans="1:49" ht="14.25" customHeight="1">
      <c r="A221" s="185"/>
      <c r="B221" s="185"/>
      <c r="C221" s="185"/>
      <c r="D221" s="185"/>
      <c r="E221" s="187"/>
      <c r="F221" s="187"/>
      <c r="G221" s="187"/>
      <c r="H221" s="187"/>
      <c r="I221" s="185"/>
      <c r="J221" s="187"/>
      <c r="K221" s="187"/>
      <c r="L221" s="187"/>
      <c r="M221" s="185"/>
      <c r="N221" s="185"/>
      <c r="O221" s="185"/>
      <c r="P221" s="185"/>
      <c r="Q221" s="185"/>
      <c r="R221" s="185"/>
      <c r="S221" s="185"/>
      <c r="T221" s="185"/>
      <c r="U221" s="185"/>
      <c r="V221" s="185"/>
      <c r="W221" s="185"/>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5"/>
    </row>
    <row r="222" spans="1:49" ht="14.25" customHeight="1">
      <c r="A222" s="185"/>
      <c r="B222" s="185"/>
      <c r="C222" s="185"/>
      <c r="D222" s="185"/>
      <c r="E222" s="187"/>
      <c r="F222" s="187"/>
      <c r="G222" s="187"/>
      <c r="H222" s="187"/>
      <c r="I222" s="185"/>
      <c r="J222" s="187"/>
      <c r="K222" s="187"/>
      <c r="L222" s="187"/>
      <c r="M222" s="185"/>
      <c r="N222" s="185"/>
      <c r="O222" s="185"/>
      <c r="P222" s="185"/>
      <c r="Q222" s="185"/>
      <c r="R222" s="185"/>
      <c r="S222" s="185"/>
      <c r="T222" s="185"/>
      <c r="U222" s="185"/>
      <c r="V222" s="185"/>
      <c r="W222" s="185"/>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5"/>
    </row>
    <row r="223" spans="1:49" ht="14.25" customHeight="1">
      <c r="A223" s="185"/>
      <c r="B223" s="185"/>
      <c r="C223" s="185"/>
      <c r="D223" s="185"/>
      <c r="E223" s="187"/>
      <c r="F223" s="187"/>
      <c r="G223" s="187"/>
      <c r="H223" s="187"/>
      <c r="I223" s="185"/>
      <c r="J223" s="187"/>
      <c r="K223" s="187"/>
      <c r="L223" s="187"/>
      <c r="M223" s="185"/>
      <c r="N223" s="185"/>
      <c r="O223" s="185"/>
      <c r="P223" s="185"/>
      <c r="Q223" s="185"/>
      <c r="R223" s="185"/>
      <c r="S223" s="185"/>
      <c r="T223" s="185"/>
      <c r="U223" s="185"/>
      <c r="V223" s="185"/>
      <c r="W223" s="185"/>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5"/>
    </row>
    <row r="224" spans="1:49" ht="14.25" customHeight="1">
      <c r="A224" s="185"/>
      <c r="B224" s="185"/>
      <c r="C224" s="185"/>
      <c r="D224" s="185"/>
      <c r="E224" s="187"/>
      <c r="F224" s="187"/>
      <c r="G224" s="187"/>
      <c r="H224" s="187"/>
      <c r="I224" s="185"/>
      <c r="J224" s="187"/>
      <c r="K224" s="187"/>
      <c r="L224" s="187"/>
      <c r="M224" s="185"/>
      <c r="N224" s="185"/>
      <c r="O224" s="185"/>
      <c r="P224" s="185"/>
      <c r="Q224" s="185"/>
      <c r="R224" s="185"/>
      <c r="S224" s="185"/>
      <c r="T224" s="185"/>
      <c r="U224" s="185"/>
      <c r="V224" s="185"/>
      <c r="W224" s="185"/>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5"/>
    </row>
    <row r="225" spans="1:49" ht="14.25" customHeight="1">
      <c r="A225" s="185"/>
      <c r="B225" s="185"/>
      <c r="C225" s="185"/>
      <c r="D225" s="185"/>
      <c r="E225" s="187"/>
      <c r="F225" s="187"/>
      <c r="G225" s="187"/>
      <c r="H225" s="187"/>
      <c r="I225" s="185"/>
      <c r="J225" s="187"/>
      <c r="K225" s="187"/>
      <c r="L225" s="187"/>
      <c r="M225" s="185"/>
      <c r="N225" s="185"/>
      <c r="O225" s="185"/>
      <c r="P225" s="185"/>
      <c r="Q225" s="185"/>
      <c r="R225" s="185"/>
      <c r="S225" s="185"/>
      <c r="T225" s="185"/>
      <c r="U225" s="185"/>
      <c r="V225" s="185"/>
      <c r="W225" s="185"/>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5"/>
    </row>
    <row r="226" spans="1:49" ht="14.25" customHeight="1">
      <c r="A226" s="185"/>
      <c r="B226" s="185"/>
      <c r="C226" s="185"/>
      <c r="D226" s="185"/>
      <c r="E226" s="187"/>
      <c r="F226" s="187"/>
      <c r="G226" s="187"/>
      <c r="H226" s="187"/>
      <c r="I226" s="185"/>
      <c r="J226" s="187"/>
      <c r="K226" s="187"/>
      <c r="L226" s="187"/>
      <c r="M226" s="185"/>
      <c r="N226" s="185"/>
      <c r="O226" s="185"/>
      <c r="P226" s="185"/>
      <c r="Q226" s="185"/>
      <c r="R226" s="185"/>
      <c r="S226" s="185"/>
      <c r="T226" s="185"/>
      <c r="U226" s="185"/>
      <c r="V226" s="185"/>
      <c r="W226" s="185"/>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5"/>
    </row>
    <row r="227" spans="1:49" ht="14.25" customHeight="1">
      <c r="A227" s="185"/>
      <c r="B227" s="185"/>
      <c r="C227" s="185"/>
      <c r="D227" s="185"/>
      <c r="E227" s="187"/>
      <c r="F227" s="187"/>
      <c r="G227" s="187"/>
      <c r="H227" s="187"/>
      <c r="I227" s="185"/>
      <c r="J227" s="187"/>
      <c r="K227" s="187"/>
      <c r="L227" s="187"/>
      <c r="M227" s="185"/>
      <c r="N227" s="185"/>
      <c r="O227" s="185"/>
      <c r="P227" s="185"/>
      <c r="Q227" s="185"/>
      <c r="R227" s="185"/>
      <c r="S227" s="185"/>
      <c r="T227" s="185"/>
      <c r="U227" s="185"/>
      <c r="V227" s="185"/>
      <c r="W227" s="185"/>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5"/>
    </row>
    <row r="228" spans="1:49" ht="14.25" customHeight="1">
      <c r="A228" s="185"/>
      <c r="B228" s="185"/>
      <c r="C228" s="185"/>
      <c r="D228" s="185"/>
      <c r="E228" s="187"/>
      <c r="F228" s="187"/>
      <c r="G228" s="187"/>
      <c r="H228" s="187"/>
      <c r="I228" s="185"/>
      <c r="J228" s="187"/>
      <c r="K228" s="187"/>
      <c r="L228" s="187"/>
      <c r="M228" s="185"/>
      <c r="N228" s="185"/>
      <c r="O228" s="185"/>
      <c r="P228" s="185"/>
      <c r="Q228" s="185"/>
      <c r="R228" s="185"/>
      <c r="S228" s="185"/>
      <c r="T228" s="185"/>
      <c r="U228" s="185"/>
      <c r="V228" s="185"/>
      <c r="W228" s="185"/>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5"/>
    </row>
    <row r="229" spans="1:49" ht="14.25" customHeight="1">
      <c r="A229" s="185"/>
      <c r="B229" s="185"/>
      <c r="C229" s="185"/>
      <c r="D229" s="185"/>
      <c r="E229" s="187"/>
      <c r="F229" s="187"/>
      <c r="G229" s="187"/>
      <c r="H229" s="187"/>
      <c r="I229" s="185"/>
      <c r="J229" s="187"/>
      <c r="K229" s="187"/>
      <c r="L229" s="187"/>
      <c r="M229" s="185"/>
      <c r="N229" s="185"/>
      <c r="O229" s="185"/>
      <c r="P229" s="185"/>
      <c r="Q229" s="185"/>
      <c r="R229" s="185"/>
      <c r="S229" s="185"/>
      <c r="T229" s="185"/>
      <c r="U229" s="185"/>
      <c r="V229" s="185"/>
      <c r="W229" s="185"/>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5"/>
    </row>
    <row r="230" spans="1:49" ht="14.25" customHeight="1">
      <c r="A230" s="185"/>
      <c r="B230" s="185"/>
      <c r="C230" s="185"/>
      <c r="D230" s="185"/>
      <c r="E230" s="187"/>
      <c r="F230" s="187"/>
      <c r="G230" s="187"/>
      <c r="H230" s="187"/>
      <c r="I230" s="185"/>
      <c r="J230" s="187"/>
      <c r="K230" s="187"/>
      <c r="L230" s="187"/>
      <c r="M230" s="185"/>
      <c r="N230" s="185"/>
      <c r="O230" s="185"/>
      <c r="P230" s="185"/>
      <c r="Q230" s="185"/>
      <c r="R230" s="185"/>
      <c r="S230" s="185"/>
      <c r="T230" s="185"/>
      <c r="U230" s="185"/>
      <c r="V230" s="185"/>
      <c r="W230" s="185"/>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5"/>
    </row>
    <row r="231" spans="1:49" ht="14.25" customHeight="1">
      <c r="A231" s="185"/>
      <c r="B231" s="185"/>
      <c r="C231" s="185"/>
      <c r="D231" s="185"/>
      <c r="E231" s="187"/>
      <c r="F231" s="187"/>
      <c r="G231" s="187"/>
      <c r="H231" s="187"/>
      <c r="I231" s="185"/>
      <c r="J231" s="187"/>
      <c r="K231" s="187"/>
      <c r="L231" s="187"/>
      <c r="M231" s="185"/>
      <c r="N231" s="185"/>
      <c r="O231" s="185"/>
      <c r="P231" s="185"/>
      <c r="Q231" s="185"/>
      <c r="R231" s="185"/>
      <c r="S231" s="185"/>
      <c r="T231" s="185"/>
      <c r="U231" s="185"/>
      <c r="V231" s="185"/>
      <c r="W231" s="185"/>
      <c r="X231" s="187"/>
      <c r="Y231" s="187"/>
      <c r="Z231" s="187"/>
      <c r="AA231" s="187"/>
      <c r="AB231" s="187"/>
      <c r="AC231" s="187"/>
      <c r="AD231" s="187"/>
      <c r="AE231" s="187"/>
      <c r="AF231" s="187"/>
      <c r="AG231" s="187"/>
      <c r="AH231" s="187"/>
      <c r="AI231" s="187"/>
      <c r="AJ231" s="187"/>
      <c r="AK231" s="187"/>
      <c r="AL231" s="187"/>
      <c r="AM231" s="187"/>
      <c r="AN231" s="187"/>
      <c r="AO231" s="187"/>
      <c r="AP231" s="187"/>
      <c r="AQ231" s="187"/>
      <c r="AR231" s="187"/>
      <c r="AS231" s="187"/>
      <c r="AT231" s="187"/>
      <c r="AU231" s="187"/>
      <c r="AV231" s="187"/>
      <c r="AW231" s="185"/>
    </row>
    <row r="232" spans="1:49" ht="14.25" customHeight="1">
      <c r="A232" s="185"/>
      <c r="B232" s="185"/>
      <c r="C232" s="185"/>
      <c r="D232" s="185"/>
      <c r="E232" s="187"/>
      <c r="F232" s="187"/>
      <c r="G232" s="187"/>
      <c r="H232" s="187"/>
      <c r="I232" s="185"/>
      <c r="J232" s="187"/>
      <c r="K232" s="187"/>
      <c r="L232" s="187"/>
      <c r="M232" s="185"/>
      <c r="N232" s="185"/>
      <c r="O232" s="185"/>
      <c r="P232" s="185"/>
      <c r="Q232" s="185"/>
      <c r="R232" s="185"/>
      <c r="S232" s="185"/>
      <c r="T232" s="185"/>
      <c r="U232" s="185"/>
      <c r="V232" s="185"/>
      <c r="W232" s="185"/>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5"/>
    </row>
    <row r="233" spans="1:49" ht="14.25" customHeight="1">
      <c r="A233" s="185"/>
      <c r="B233" s="185"/>
      <c r="C233" s="185"/>
      <c r="D233" s="185"/>
      <c r="E233" s="187"/>
      <c r="F233" s="187"/>
      <c r="G233" s="187"/>
      <c r="H233" s="187"/>
      <c r="I233" s="185"/>
      <c r="J233" s="187"/>
      <c r="K233" s="187"/>
      <c r="L233" s="187"/>
      <c r="M233" s="185"/>
      <c r="N233" s="185"/>
      <c r="O233" s="185"/>
      <c r="P233" s="185"/>
      <c r="Q233" s="185"/>
      <c r="R233" s="185"/>
      <c r="S233" s="185"/>
      <c r="T233" s="185"/>
      <c r="U233" s="185"/>
      <c r="V233" s="185"/>
      <c r="W233" s="185"/>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5"/>
    </row>
    <row r="234" spans="1:49" ht="14.25" customHeight="1">
      <c r="A234" s="185"/>
      <c r="B234" s="185"/>
      <c r="C234" s="185"/>
      <c r="D234" s="185"/>
      <c r="E234" s="187"/>
      <c r="F234" s="187"/>
      <c r="G234" s="187"/>
      <c r="H234" s="187"/>
      <c r="I234" s="185"/>
      <c r="J234" s="187"/>
      <c r="K234" s="187"/>
      <c r="L234" s="187"/>
      <c r="M234" s="185"/>
      <c r="N234" s="185"/>
      <c r="O234" s="185"/>
      <c r="P234" s="185"/>
      <c r="Q234" s="185"/>
      <c r="R234" s="185"/>
      <c r="S234" s="185"/>
      <c r="T234" s="185"/>
      <c r="U234" s="185"/>
      <c r="V234" s="185"/>
      <c r="W234" s="185"/>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5"/>
    </row>
    <row r="235" spans="1:49" ht="14.25" customHeight="1">
      <c r="A235" s="185"/>
      <c r="B235" s="185"/>
      <c r="C235" s="185"/>
      <c r="D235" s="185"/>
      <c r="E235" s="187"/>
      <c r="F235" s="187"/>
      <c r="G235" s="187"/>
      <c r="H235" s="187"/>
      <c r="I235" s="185"/>
      <c r="J235" s="187"/>
      <c r="K235" s="187"/>
      <c r="L235" s="187"/>
      <c r="M235" s="185"/>
      <c r="N235" s="185"/>
      <c r="O235" s="185"/>
      <c r="P235" s="185"/>
      <c r="Q235" s="185"/>
      <c r="R235" s="185"/>
      <c r="S235" s="185"/>
      <c r="T235" s="185"/>
      <c r="U235" s="185"/>
      <c r="V235" s="185"/>
      <c r="W235" s="185"/>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5"/>
    </row>
    <row r="236" spans="1:49" ht="14.25" customHeight="1">
      <c r="A236" s="185"/>
      <c r="B236" s="185"/>
      <c r="C236" s="185"/>
      <c r="D236" s="185"/>
      <c r="E236" s="187"/>
      <c r="F236" s="187"/>
      <c r="G236" s="187"/>
      <c r="H236" s="187"/>
      <c r="I236" s="185"/>
      <c r="J236" s="187"/>
      <c r="K236" s="187"/>
      <c r="L236" s="187"/>
      <c r="M236" s="185"/>
      <c r="N236" s="185"/>
      <c r="O236" s="185"/>
      <c r="P236" s="185"/>
      <c r="Q236" s="185"/>
      <c r="R236" s="185"/>
      <c r="S236" s="185"/>
      <c r="T236" s="185"/>
      <c r="U236" s="185"/>
      <c r="V236" s="185"/>
      <c r="W236" s="185"/>
      <c r="X236" s="187"/>
      <c r="Y236" s="187"/>
      <c r="Z236" s="187"/>
      <c r="AA236" s="187"/>
      <c r="AB236" s="187"/>
      <c r="AC236" s="187"/>
      <c r="AD236" s="187"/>
      <c r="AE236" s="187"/>
      <c r="AF236" s="187"/>
      <c r="AG236" s="187"/>
      <c r="AH236" s="187"/>
      <c r="AI236" s="187"/>
      <c r="AJ236" s="187"/>
      <c r="AK236" s="187"/>
      <c r="AL236" s="187"/>
      <c r="AM236" s="187"/>
      <c r="AN236" s="187"/>
      <c r="AO236" s="187"/>
      <c r="AP236" s="187"/>
      <c r="AQ236" s="187"/>
      <c r="AR236" s="187"/>
      <c r="AS236" s="187"/>
      <c r="AT236" s="187"/>
      <c r="AU236" s="187"/>
      <c r="AV236" s="187"/>
      <c r="AW236" s="185"/>
    </row>
    <row r="237" spans="1:49" ht="14.25" customHeight="1">
      <c r="A237" s="185"/>
      <c r="B237" s="185"/>
      <c r="C237" s="185"/>
      <c r="D237" s="185"/>
      <c r="E237" s="187"/>
      <c r="F237" s="187"/>
      <c r="G237" s="187"/>
      <c r="H237" s="187"/>
      <c r="I237" s="185"/>
      <c r="J237" s="187"/>
      <c r="K237" s="187"/>
      <c r="L237" s="187"/>
      <c r="M237" s="185"/>
      <c r="N237" s="185"/>
      <c r="O237" s="185"/>
      <c r="P237" s="185"/>
      <c r="Q237" s="185"/>
      <c r="R237" s="185"/>
      <c r="S237" s="185"/>
      <c r="T237" s="185"/>
      <c r="U237" s="185"/>
      <c r="V237" s="185"/>
      <c r="W237" s="185"/>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5"/>
    </row>
    <row r="238" spans="1:49" ht="14.25" customHeight="1">
      <c r="A238" s="185"/>
      <c r="B238" s="185"/>
      <c r="C238" s="185"/>
      <c r="D238" s="185"/>
      <c r="E238" s="187"/>
      <c r="F238" s="187"/>
      <c r="G238" s="187"/>
      <c r="H238" s="187"/>
      <c r="I238" s="185"/>
      <c r="J238" s="187"/>
      <c r="K238" s="187"/>
      <c r="L238" s="187"/>
      <c r="M238" s="185"/>
      <c r="N238" s="185"/>
      <c r="O238" s="185"/>
      <c r="P238" s="185"/>
      <c r="Q238" s="185"/>
      <c r="R238" s="185"/>
      <c r="S238" s="185"/>
      <c r="T238" s="185"/>
      <c r="U238" s="185"/>
      <c r="V238" s="185"/>
      <c r="W238" s="185"/>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5"/>
    </row>
    <row r="239" spans="1:49" ht="14.25" customHeight="1">
      <c r="A239" s="185"/>
      <c r="B239" s="185"/>
      <c r="C239" s="185"/>
      <c r="D239" s="185"/>
      <c r="E239" s="187"/>
      <c r="F239" s="187"/>
      <c r="G239" s="187"/>
      <c r="H239" s="187"/>
      <c r="I239" s="185"/>
      <c r="J239" s="187"/>
      <c r="K239" s="187"/>
      <c r="L239" s="187"/>
      <c r="M239" s="185"/>
      <c r="N239" s="185"/>
      <c r="O239" s="185"/>
      <c r="P239" s="185"/>
      <c r="Q239" s="185"/>
      <c r="R239" s="185"/>
      <c r="S239" s="185"/>
      <c r="T239" s="185"/>
      <c r="U239" s="185"/>
      <c r="V239" s="185"/>
      <c r="W239" s="185"/>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5"/>
    </row>
    <row r="240" spans="1:49" ht="14.25" customHeight="1">
      <c r="A240" s="185"/>
      <c r="B240" s="185"/>
      <c r="C240" s="185"/>
      <c r="D240" s="185"/>
      <c r="E240" s="187"/>
      <c r="F240" s="187"/>
      <c r="G240" s="187"/>
      <c r="H240" s="187"/>
      <c r="I240" s="185"/>
      <c r="J240" s="187"/>
      <c r="K240" s="187"/>
      <c r="L240" s="187"/>
      <c r="M240" s="185"/>
      <c r="N240" s="185"/>
      <c r="O240" s="185"/>
      <c r="P240" s="185"/>
      <c r="Q240" s="185"/>
      <c r="R240" s="185"/>
      <c r="S240" s="185"/>
      <c r="T240" s="185"/>
      <c r="U240" s="185"/>
      <c r="V240" s="185"/>
      <c r="W240" s="185"/>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5"/>
    </row>
    <row r="241" spans="1:49" ht="14.25" customHeight="1">
      <c r="A241" s="185"/>
      <c r="B241" s="185"/>
      <c r="C241" s="185"/>
      <c r="D241" s="185"/>
      <c r="E241" s="187"/>
      <c r="F241" s="187"/>
      <c r="G241" s="187"/>
      <c r="H241" s="187"/>
      <c r="I241" s="185"/>
      <c r="J241" s="187"/>
      <c r="K241" s="187"/>
      <c r="L241" s="187"/>
      <c r="M241" s="185"/>
      <c r="N241" s="185"/>
      <c r="O241" s="185"/>
      <c r="P241" s="185"/>
      <c r="Q241" s="185"/>
      <c r="R241" s="185"/>
      <c r="S241" s="185"/>
      <c r="T241" s="185"/>
      <c r="U241" s="185"/>
      <c r="V241" s="185"/>
      <c r="W241" s="185"/>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5"/>
    </row>
    <row r="242" spans="1:49" ht="14.25" customHeight="1">
      <c r="A242" s="185"/>
      <c r="B242" s="185"/>
      <c r="C242" s="185"/>
      <c r="D242" s="185"/>
      <c r="E242" s="187"/>
      <c r="F242" s="187"/>
      <c r="G242" s="187"/>
      <c r="H242" s="187"/>
      <c r="I242" s="185"/>
      <c r="J242" s="187"/>
      <c r="K242" s="187"/>
      <c r="L242" s="187"/>
      <c r="M242" s="185"/>
      <c r="N242" s="185"/>
      <c r="O242" s="185"/>
      <c r="P242" s="185"/>
      <c r="Q242" s="185"/>
      <c r="R242" s="185"/>
      <c r="S242" s="185"/>
      <c r="T242" s="185"/>
      <c r="U242" s="185"/>
      <c r="V242" s="185"/>
      <c r="W242" s="185"/>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5"/>
    </row>
    <row r="243" spans="1:49" ht="14.25" customHeight="1">
      <c r="A243" s="185"/>
      <c r="B243" s="185"/>
      <c r="C243" s="185"/>
      <c r="D243" s="185"/>
      <c r="E243" s="187"/>
      <c r="F243" s="187"/>
      <c r="G243" s="187"/>
      <c r="H243" s="187"/>
      <c r="I243" s="185"/>
      <c r="J243" s="187"/>
      <c r="K243" s="187"/>
      <c r="L243" s="187"/>
      <c r="M243" s="185"/>
      <c r="N243" s="185"/>
      <c r="O243" s="185"/>
      <c r="P243" s="185"/>
      <c r="Q243" s="185"/>
      <c r="R243" s="185"/>
      <c r="S243" s="185"/>
      <c r="T243" s="185"/>
      <c r="U243" s="185"/>
      <c r="V243" s="185"/>
      <c r="W243" s="185"/>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5"/>
    </row>
    <row r="244" spans="1:49" ht="14.25" customHeight="1">
      <c r="A244" s="185"/>
      <c r="B244" s="185"/>
      <c r="C244" s="185"/>
      <c r="D244" s="185"/>
      <c r="E244" s="187"/>
      <c r="F244" s="187"/>
      <c r="G244" s="187"/>
      <c r="H244" s="187"/>
      <c r="I244" s="185"/>
      <c r="J244" s="187"/>
      <c r="K244" s="187"/>
      <c r="L244" s="187"/>
      <c r="M244" s="185"/>
      <c r="N244" s="185"/>
      <c r="O244" s="185"/>
      <c r="P244" s="185"/>
      <c r="Q244" s="185"/>
      <c r="R244" s="185"/>
      <c r="S244" s="185"/>
      <c r="T244" s="185"/>
      <c r="U244" s="185"/>
      <c r="V244" s="185"/>
      <c r="W244" s="185"/>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5"/>
    </row>
    <row r="245" spans="1:49" ht="14.25" customHeight="1">
      <c r="A245" s="185"/>
      <c r="B245" s="185"/>
      <c r="C245" s="185"/>
      <c r="D245" s="185"/>
      <c r="E245" s="187"/>
      <c r="F245" s="187"/>
      <c r="G245" s="187"/>
      <c r="H245" s="187"/>
      <c r="I245" s="185"/>
      <c r="J245" s="187"/>
      <c r="K245" s="187"/>
      <c r="L245" s="187"/>
      <c r="M245" s="185"/>
      <c r="N245" s="185"/>
      <c r="O245" s="185"/>
      <c r="P245" s="185"/>
      <c r="Q245" s="185"/>
      <c r="R245" s="185"/>
      <c r="S245" s="185"/>
      <c r="T245" s="185"/>
      <c r="U245" s="185"/>
      <c r="V245" s="185"/>
      <c r="W245" s="185"/>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5"/>
    </row>
    <row r="246" spans="1:49" ht="14.25" customHeight="1">
      <c r="A246" s="185"/>
      <c r="B246" s="185"/>
      <c r="C246" s="185"/>
      <c r="D246" s="185"/>
      <c r="E246" s="187"/>
      <c r="F246" s="187"/>
      <c r="G246" s="187"/>
      <c r="H246" s="187"/>
      <c r="I246" s="185"/>
      <c r="J246" s="187"/>
      <c r="K246" s="187"/>
      <c r="L246" s="187"/>
      <c r="M246" s="185"/>
      <c r="N246" s="185"/>
      <c r="O246" s="185"/>
      <c r="P246" s="185"/>
      <c r="Q246" s="185"/>
      <c r="R246" s="185"/>
      <c r="S246" s="185"/>
      <c r="T246" s="185"/>
      <c r="U246" s="185"/>
      <c r="V246" s="185"/>
      <c r="W246" s="185"/>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5"/>
    </row>
    <row r="247" spans="1:49" ht="14.25" customHeight="1">
      <c r="A247" s="185"/>
      <c r="B247" s="185"/>
      <c r="C247" s="185"/>
      <c r="D247" s="185"/>
      <c r="E247" s="187"/>
      <c r="F247" s="187"/>
      <c r="G247" s="187"/>
      <c r="H247" s="187"/>
      <c r="I247" s="185"/>
      <c r="J247" s="187"/>
      <c r="K247" s="187"/>
      <c r="L247" s="187"/>
      <c r="M247" s="185"/>
      <c r="N247" s="185"/>
      <c r="O247" s="185"/>
      <c r="P247" s="185"/>
      <c r="Q247" s="185"/>
      <c r="R247" s="185"/>
      <c r="S247" s="185"/>
      <c r="T247" s="185"/>
      <c r="U247" s="185"/>
      <c r="V247" s="185"/>
      <c r="W247" s="185"/>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5"/>
    </row>
    <row r="248" spans="1:49" ht="14.25" customHeight="1">
      <c r="A248" s="185"/>
      <c r="B248" s="185"/>
      <c r="C248" s="185"/>
      <c r="D248" s="185"/>
      <c r="E248" s="187"/>
      <c r="F248" s="187"/>
      <c r="G248" s="187"/>
      <c r="H248" s="187"/>
      <c r="I248" s="185"/>
      <c r="J248" s="187"/>
      <c r="K248" s="187"/>
      <c r="L248" s="187"/>
      <c r="M248" s="185"/>
      <c r="N248" s="185"/>
      <c r="O248" s="185"/>
      <c r="P248" s="185"/>
      <c r="Q248" s="185"/>
      <c r="R248" s="185"/>
      <c r="S248" s="185"/>
      <c r="T248" s="185"/>
      <c r="U248" s="185"/>
      <c r="V248" s="185"/>
      <c r="W248" s="185"/>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5"/>
    </row>
    <row r="249" spans="1:49" ht="14.25" customHeight="1">
      <c r="A249" s="185"/>
      <c r="B249" s="185"/>
      <c r="C249" s="185"/>
      <c r="D249" s="185"/>
      <c r="E249" s="187"/>
      <c r="F249" s="187"/>
      <c r="G249" s="187"/>
      <c r="H249" s="187"/>
      <c r="I249" s="185"/>
      <c r="J249" s="187"/>
      <c r="K249" s="187"/>
      <c r="L249" s="187"/>
      <c r="M249" s="185"/>
      <c r="N249" s="185"/>
      <c r="O249" s="185"/>
      <c r="P249" s="185"/>
      <c r="Q249" s="185"/>
      <c r="R249" s="185"/>
      <c r="S249" s="185"/>
      <c r="T249" s="185"/>
      <c r="U249" s="185"/>
      <c r="V249" s="185"/>
      <c r="W249" s="185"/>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7"/>
      <c r="AT249" s="187"/>
      <c r="AU249" s="187"/>
      <c r="AV249" s="187"/>
      <c r="AW249" s="185"/>
    </row>
    <row r="250" spans="1:49" ht="14.25" customHeight="1">
      <c r="A250" s="185"/>
      <c r="B250" s="185"/>
      <c r="C250" s="185"/>
      <c r="D250" s="185"/>
      <c r="E250" s="187"/>
      <c r="F250" s="187"/>
      <c r="G250" s="187"/>
      <c r="H250" s="187"/>
      <c r="I250" s="185"/>
      <c r="J250" s="187"/>
      <c r="K250" s="187"/>
      <c r="L250" s="187"/>
      <c r="M250" s="185"/>
      <c r="N250" s="185"/>
      <c r="O250" s="185"/>
      <c r="P250" s="185"/>
      <c r="Q250" s="185"/>
      <c r="R250" s="185"/>
      <c r="S250" s="185"/>
      <c r="T250" s="185"/>
      <c r="U250" s="185"/>
      <c r="V250" s="185"/>
      <c r="W250" s="185"/>
      <c r="X250" s="187"/>
      <c r="Y250" s="187"/>
      <c r="Z250" s="187"/>
      <c r="AA250" s="187"/>
      <c r="AB250" s="187"/>
      <c r="AC250" s="187"/>
      <c r="AD250" s="187"/>
      <c r="AE250" s="187"/>
      <c r="AF250" s="187"/>
      <c r="AG250" s="187"/>
      <c r="AH250" s="187"/>
      <c r="AI250" s="187"/>
      <c r="AJ250" s="187"/>
      <c r="AK250" s="187"/>
      <c r="AL250" s="187"/>
      <c r="AM250" s="187"/>
      <c r="AN250" s="187"/>
      <c r="AO250" s="187"/>
      <c r="AP250" s="187"/>
      <c r="AQ250" s="187"/>
      <c r="AR250" s="187"/>
      <c r="AS250" s="187"/>
      <c r="AT250" s="187"/>
      <c r="AU250" s="187"/>
      <c r="AV250" s="187"/>
      <c r="AW250" s="185"/>
    </row>
    <row r="251" spans="1:49" ht="14.25" customHeight="1">
      <c r="A251" s="185"/>
      <c r="B251" s="185"/>
      <c r="C251" s="185"/>
      <c r="D251" s="185"/>
      <c r="E251" s="187"/>
      <c r="F251" s="187"/>
      <c r="G251" s="187"/>
      <c r="H251" s="187"/>
      <c r="I251" s="185"/>
      <c r="J251" s="187"/>
      <c r="K251" s="187"/>
      <c r="L251" s="187"/>
      <c r="M251" s="185"/>
      <c r="N251" s="185"/>
      <c r="O251" s="185"/>
      <c r="P251" s="185"/>
      <c r="Q251" s="185"/>
      <c r="R251" s="185"/>
      <c r="S251" s="185"/>
      <c r="T251" s="185"/>
      <c r="U251" s="185"/>
      <c r="V251" s="185"/>
      <c r="W251" s="185"/>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5"/>
    </row>
    <row r="252" spans="1:49" ht="14.25" customHeight="1">
      <c r="A252" s="185"/>
      <c r="B252" s="185"/>
      <c r="C252" s="185"/>
      <c r="D252" s="185"/>
      <c r="E252" s="187"/>
      <c r="F252" s="187"/>
      <c r="G252" s="187"/>
      <c r="H252" s="187"/>
      <c r="I252" s="185"/>
      <c r="J252" s="187"/>
      <c r="K252" s="187"/>
      <c r="L252" s="187"/>
      <c r="M252" s="185"/>
      <c r="N252" s="185"/>
      <c r="O252" s="185"/>
      <c r="P252" s="185"/>
      <c r="Q252" s="185"/>
      <c r="R252" s="185"/>
      <c r="S252" s="185"/>
      <c r="T252" s="185"/>
      <c r="U252" s="185"/>
      <c r="V252" s="185"/>
      <c r="W252" s="185"/>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5"/>
    </row>
    <row r="253" spans="1:49" ht="14.25" customHeight="1">
      <c r="A253" s="185"/>
      <c r="B253" s="185"/>
      <c r="C253" s="185"/>
      <c r="D253" s="185"/>
      <c r="E253" s="187"/>
      <c r="F253" s="187"/>
      <c r="G253" s="187"/>
      <c r="H253" s="187"/>
      <c r="I253" s="185"/>
      <c r="J253" s="187"/>
      <c r="K253" s="187"/>
      <c r="L253" s="187"/>
      <c r="M253" s="185"/>
      <c r="N253" s="185"/>
      <c r="O253" s="185"/>
      <c r="P253" s="185"/>
      <c r="Q253" s="185"/>
      <c r="R253" s="185"/>
      <c r="S253" s="185"/>
      <c r="T253" s="185"/>
      <c r="U253" s="185"/>
      <c r="V253" s="185"/>
      <c r="W253" s="185"/>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5"/>
    </row>
    <row r="254" spans="1:49" ht="14.25" customHeight="1">
      <c r="A254" s="185"/>
      <c r="B254" s="185"/>
      <c r="C254" s="185"/>
      <c r="D254" s="185"/>
      <c r="E254" s="187"/>
      <c r="F254" s="187"/>
      <c r="G254" s="187"/>
      <c r="H254" s="187"/>
      <c r="I254" s="185"/>
      <c r="J254" s="187"/>
      <c r="K254" s="187"/>
      <c r="L254" s="187"/>
      <c r="M254" s="185"/>
      <c r="N254" s="185"/>
      <c r="O254" s="185"/>
      <c r="P254" s="185"/>
      <c r="Q254" s="185"/>
      <c r="R254" s="185"/>
      <c r="S254" s="185"/>
      <c r="T254" s="185"/>
      <c r="U254" s="185"/>
      <c r="V254" s="185"/>
      <c r="W254" s="185"/>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5"/>
    </row>
    <row r="255" spans="1:49" ht="14.25" customHeight="1">
      <c r="A255" s="185"/>
      <c r="B255" s="185"/>
      <c r="C255" s="185"/>
      <c r="D255" s="185"/>
      <c r="E255" s="187"/>
      <c r="F255" s="187"/>
      <c r="G255" s="187"/>
      <c r="H255" s="187"/>
      <c r="I255" s="185"/>
      <c r="J255" s="187"/>
      <c r="K255" s="187"/>
      <c r="L255" s="187"/>
      <c r="M255" s="185"/>
      <c r="N255" s="185"/>
      <c r="O255" s="185"/>
      <c r="P255" s="185"/>
      <c r="Q255" s="185"/>
      <c r="R255" s="185"/>
      <c r="S255" s="185"/>
      <c r="T255" s="185"/>
      <c r="U255" s="185"/>
      <c r="V255" s="185"/>
      <c r="W255" s="185"/>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185"/>
    </row>
    <row r="256" spans="1:49" ht="14.25" customHeight="1">
      <c r="A256" s="185"/>
      <c r="B256" s="185"/>
      <c r="C256" s="185"/>
      <c r="D256" s="185"/>
      <c r="E256" s="187"/>
      <c r="F256" s="187"/>
      <c r="G256" s="187"/>
      <c r="H256" s="187"/>
      <c r="I256" s="185"/>
      <c r="J256" s="187"/>
      <c r="K256" s="187"/>
      <c r="L256" s="187"/>
      <c r="M256" s="185"/>
      <c r="N256" s="185"/>
      <c r="O256" s="185"/>
      <c r="P256" s="185"/>
      <c r="Q256" s="185"/>
      <c r="R256" s="185"/>
      <c r="S256" s="185"/>
      <c r="T256" s="185"/>
      <c r="U256" s="185"/>
      <c r="V256" s="185"/>
      <c r="W256" s="185"/>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5"/>
    </row>
    <row r="257" spans="1:49" ht="14.25" customHeight="1">
      <c r="A257" s="185"/>
      <c r="B257" s="185"/>
      <c r="C257" s="185"/>
      <c r="D257" s="185"/>
      <c r="E257" s="187"/>
      <c r="F257" s="187"/>
      <c r="G257" s="187"/>
      <c r="H257" s="187"/>
      <c r="I257" s="185"/>
      <c r="J257" s="187"/>
      <c r="K257" s="187"/>
      <c r="L257" s="187"/>
      <c r="M257" s="185"/>
      <c r="N257" s="185"/>
      <c r="O257" s="185"/>
      <c r="P257" s="185"/>
      <c r="Q257" s="185"/>
      <c r="R257" s="185"/>
      <c r="S257" s="185"/>
      <c r="T257" s="185"/>
      <c r="U257" s="185"/>
      <c r="V257" s="185"/>
      <c r="W257" s="185"/>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5"/>
    </row>
    <row r="258" spans="1:49" ht="14.25" customHeight="1">
      <c r="A258" s="185"/>
      <c r="B258" s="185"/>
      <c r="C258" s="185"/>
      <c r="D258" s="185"/>
      <c r="E258" s="187"/>
      <c r="F258" s="187"/>
      <c r="G258" s="187"/>
      <c r="H258" s="187"/>
      <c r="I258" s="185"/>
      <c r="J258" s="187"/>
      <c r="K258" s="187"/>
      <c r="L258" s="187"/>
      <c r="M258" s="185"/>
      <c r="N258" s="185"/>
      <c r="O258" s="185"/>
      <c r="P258" s="185"/>
      <c r="Q258" s="185"/>
      <c r="R258" s="185"/>
      <c r="S258" s="185"/>
      <c r="T258" s="185"/>
      <c r="U258" s="185"/>
      <c r="V258" s="185"/>
      <c r="W258" s="185"/>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5"/>
    </row>
    <row r="259" spans="1:49" ht="14.25" customHeight="1">
      <c r="A259" s="185"/>
      <c r="B259" s="185"/>
      <c r="C259" s="185"/>
      <c r="D259" s="185"/>
      <c r="E259" s="187"/>
      <c r="F259" s="187"/>
      <c r="G259" s="187"/>
      <c r="H259" s="187"/>
      <c r="I259" s="185"/>
      <c r="J259" s="187"/>
      <c r="K259" s="187"/>
      <c r="L259" s="187"/>
      <c r="M259" s="185"/>
      <c r="N259" s="185"/>
      <c r="O259" s="185"/>
      <c r="P259" s="185"/>
      <c r="Q259" s="185"/>
      <c r="R259" s="185"/>
      <c r="S259" s="185"/>
      <c r="T259" s="185"/>
      <c r="U259" s="185"/>
      <c r="V259" s="185"/>
      <c r="W259" s="185"/>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5"/>
    </row>
    <row r="260" spans="1:49" ht="14.25" customHeight="1">
      <c r="A260" s="185"/>
      <c r="B260" s="185"/>
      <c r="C260" s="185"/>
      <c r="D260" s="185"/>
      <c r="E260" s="187"/>
      <c r="F260" s="187"/>
      <c r="G260" s="187"/>
      <c r="H260" s="187"/>
      <c r="I260" s="185"/>
      <c r="J260" s="187"/>
      <c r="K260" s="187"/>
      <c r="L260" s="187"/>
      <c r="M260" s="185"/>
      <c r="N260" s="185"/>
      <c r="O260" s="185"/>
      <c r="P260" s="185"/>
      <c r="Q260" s="185"/>
      <c r="R260" s="185"/>
      <c r="S260" s="185"/>
      <c r="T260" s="185"/>
      <c r="U260" s="185"/>
      <c r="V260" s="185"/>
      <c r="W260" s="185"/>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5"/>
    </row>
    <row r="261" spans="1:49" ht="14.25" customHeight="1">
      <c r="A261" s="185"/>
      <c r="B261" s="185"/>
      <c r="C261" s="185"/>
      <c r="D261" s="185"/>
      <c r="E261" s="187"/>
      <c r="F261" s="187"/>
      <c r="G261" s="187"/>
      <c r="H261" s="187"/>
      <c r="I261" s="185"/>
      <c r="J261" s="187"/>
      <c r="K261" s="187"/>
      <c r="L261" s="187"/>
      <c r="M261" s="185"/>
      <c r="N261" s="185"/>
      <c r="O261" s="185"/>
      <c r="P261" s="185"/>
      <c r="Q261" s="185"/>
      <c r="R261" s="185"/>
      <c r="S261" s="185"/>
      <c r="T261" s="185"/>
      <c r="U261" s="185"/>
      <c r="V261" s="185"/>
      <c r="W261" s="185"/>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5"/>
    </row>
    <row r="262" spans="1:49" ht="14.25" customHeight="1">
      <c r="A262" s="185"/>
      <c r="B262" s="185"/>
      <c r="C262" s="185"/>
      <c r="D262" s="185"/>
      <c r="E262" s="187"/>
      <c r="F262" s="187"/>
      <c r="G262" s="187"/>
      <c r="H262" s="187"/>
      <c r="I262" s="185"/>
      <c r="J262" s="187"/>
      <c r="K262" s="187"/>
      <c r="L262" s="187"/>
      <c r="M262" s="185"/>
      <c r="N262" s="185"/>
      <c r="O262" s="185"/>
      <c r="P262" s="185"/>
      <c r="Q262" s="185"/>
      <c r="R262" s="185"/>
      <c r="S262" s="185"/>
      <c r="T262" s="185"/>
      <c r="U262" s="185"/>
      <c r="V262" s="185"/>
      <c r="W262" s="185"/>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5"/>
    </row>
    <row r="263" spans="1:49" ht="14.25" customHeight="1">
      <c r="A263" s="185"/>
      <c r="B263" s="185"/>
      <c r="C263" s="185"/>
      <c r="D263" s="185"/>
      <c r="E263" s="187"/>
      <c r="F263" s="187"/>
      <c r="G263" s="187"/>
      <c r="H263" s="187"/>
      <c r="I263" s="185"/>
      <c r="J263" s="187"/>
      <c r="K263" s="187"/>
      <c r="L263" s="187"/>
      <c r="M263" s="185"/>
      <c r="N263" s="185"/>
      <c r="O263" s="185"/>
      <c r="P263" s="185"/>
      <c r="Q263" s="185"/>
      <c r="R263" s="185"/>
      <c r="S263" s="185"/>
      <c r="T263" s="185"/>
      <c r="U263" s="185"/>
      <c r="V263" s="185"/>
      <c r="W263" s="185"/>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5"/>
    </row>
    <row r="264" spans="1:49" ht="14.25" customHeight="1">
      <c r="A264" s="185"/>
      <c r="B264" s="185"/>
      <c r="C264" s="185"/>
      <c r="D264" s="185"/>
      <c r="E264" s="187"/>
      <c r="F264" s="187"/>
      <c r="G264" s="187"/>
      <c r="H264" s="187"/>
      <c r="I264" s="185"/>
      <c r="J264" s="187"/>
      <c r="K264" s="187"/>
      <c r="L264" s="187"/>
      <c r="M264" s="185"/>
      <c r="N264" s="185"/>
      <c r="O264" s="185"/>
      <c r="P264" s="185"/>
      <c r="Q264" s="185"/>
      <c r="R264" s="185"/>
      <c r="S264" s="185"/>
      <c r="T264" s="185"/>
      <c r="U264" s="185"/>
      <c r="V264" s="185"/>
      <c r="W264" s="185"/>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5"/>
    </row>
    <row r="265" spans="1:49" ht="14.25" customHeight="1">
      <c r="A265" s="185"/>
      <c r="B265" s="185"/>
      <c r="C265" s="185"/>
      <c r="D265" s="185"/>
      <c r="E265" s="187"/>
      <c r="F265" s="187"/>
      <c r="G265" s="187"/>
      <c r="H265" s="187"/>
      <c r="I265" s="185"/>
      <c r="J265" s="187"/>
      <c r="K265" s="187"/>
      <c r="L265" s="187"/>
      <c r="M265" s="185"/>
      <c r="N265" s="185"/>
      <c r="O265" s="185"/>
      <c r="P265" s="185"/>
      <c r="Q265" s="185"/>
      <c r="R265" s="185"/>
      <c r="S265" s="185"/>
      <c r="T265" s="185"/>
      <c r="U265" s="185"/>
      <c r="V265" s="185"/>
      <c r="W265" s="185"/>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5"/>
    </row>
    <row r="266" spans="1:49" ht="14.25" customHeight="1">
      <c r="A266" s="185"/>
      <c r="B266" s="185"/>
      <c r="C266" s="185"/>
      <c r="D266" s="185"/>
      <c r="E266" s="187"/>
      <c r="F266" s="187"/>
      <c r="G266" s="187"/>
      <c r="H266" s="187"/>
      <c r="I266" s="185"/>
      <c r="J266" s="187"/>
      <c r="K266" s="187"/>
      <c r="L266" s="187"/>
      <c r="M266" s="185"/>
      <c r="N266" s="185"/>
      <c r="O266" s="185"/>
      <c r="P266" s="185"/>
      <c r="Q266" s="185"/>
      <c r="R266" s="185"/>
      <c r="S266" s="185"/>
      <c r="T266" s="185"/>
      <c r="U266" s="185"/>
      <c r="V266" s="185"/>
      <c r="W266" s="185"/>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5"/>
    </row>
    <row r="267" spans="1:49" ht="14.25" customHeight="1">
      <c r="A267" s="185"/>
      <c r="B267" s="185"/>
      <c r="C267" s="185"/>
      <c r="D267" s="185"/>
      <c r="E267" s="187"/>
      <c r="F267" s="187"/>
      <c r="G267" s="187"/>
      <c r="H267" s="187"/>
      <c r="I267" s="185"/>
      <c r="J267" s="187"/>
      <c r="K267" s="187"/>
      <c r="L267" s="187"/>
      <c r="M267" s="185"/>
      <c r="N267" s="185"/>
      <c r="O267" s="185"/>
      <c r="P267" s="185"/>
      <c r="Q267" s="185"/>
      <c r="R267" s="185"/>
      <c r="S267" s="185"/>
      <c r="T267" s="185"/>
      <c r="U267" s="185"/>
      <c r="V267" s="185"/>
      <c r="W267" s="185"/>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5"/>
    </row>
    <row r="268" spans="1:49" ht="14.25" customHeight="1">
      <c r="A268" s="185"/>
      <c r="B268" s="185"/>
      <c r="C268" s="185"/>
      <c r="D268" s="185"/>
      <c r="E268" s="187"/>
      <c r="F268" s="187"/>
      <c r="G268" s="187"/>
      <c r="H268" s="187"/>
      <c r="I268" s="185"/>
      <c r="J268" s="187"/>
      <c r="K268" s="187"/>
      <c r="L268" s="187"/>
      <c r="M268" s="185"/>
      <c r="N268" s="185"/>
      <c r="O268" s="185"/>
      <c r="P268" s="185"/>
      <c r="Q268" s="185"/>
      <c r="R268" s="185"/>
      <c r="S268" s="185"/>
      <c r="T268" s="185"/>
      <c r="U268" s="185"/>
      <c r="V268" s="185"/>
      <c r="W268" s="185"/>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5"/>
    </row>
    <row r="269" spans="1:49" ht="14.25" customHeight="1">
      <c r="A269" s="185"/>
      <c r="B269" s="185"/>
      <c r="C269" s="185"/>
      <c r="D269" s="185"/>
      <c r="E269" s="187"/>
      <c r="F269" s="187"/>
      <c r="G269" s="187"/>
      <c r="H269" s="187"/>
      <c r="I269" s="185"/>
      <c r="J269" s="187"/>
      <c r="K269" s="187"/>
      <c r="L269" s="187"/>
      <c r="M269" s="185"/>
      <c r="N269" s="185"/>
      <c r="O269" s="185"/>
      <c r="P269" s="185"/>
      <c r="Q269" s="185"/>
      <c r="R269" s="185"/>
      <c r="S269" s="185"/>
      <c r="T269" s="185"/>
      <c r="U269" s="185"/>
      <c r="V269" s="185"/>
      <c r="W269" s="185"/>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5"/>
    </row>
    <row r="270" spans="1:49" ht="14.25" customHeight="1">
      <c r="A270" s="185"/>
      <c r="B270" s="185"/>
      <c r="C270" s="185"/>
      <c r="D270" s="185"/>
      <c r="E270" s="187"/>
      <c r="F270" s="187"/>
      <c r="G270" s="187"/>
      <c r="H270" s="187"/>
      <c r="I270" s="185"/>
      <c r="J270" s="187"/>
      <c r="K270" s="187"/>
      <c r="L270" s="187"/>
      <c r="M270" s="185"/>
      <c r="N270" s="185"/>
      <c r="O270" s="185"/>
      <c r="P270" s="185"/>
      <c r="Q270" s="185"/>
      <c r="R270" s="185"/>
      <c r="S270" s="185"/>
      <c r="T270" s="185"/>
      <c r="U270" s="185"/>
      <c r="V270" s="185"/>
      <c r="W270" s="185"/>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5"/>
    </row>
    <row r="271" spans="1:49" ht="14.25" customHeight="1">
      <c r="A271" s="185"/>
      <c r="B271" s="185"/>
      <c r="C271" s="185"/>
      <c r="D271" s="185"/>
      <c r="E271" s="187"/>
      <c r="F271" s="187"/>
      <c r="G271" s="187"/>
      <c r="H271" s="187"/>
      <c r="I271" s="185"/>
      <c r="J271" s="187"/>
      <c r="K271" s="187"/>
      <c r="L271" s="187"/>
      <c r="M271" s="185"/>
      <c r="N271" s="185"/>
      <c r="O271" s="185"/>
      <c r="P271" s="185"/>
      <c r="Q271" s="185"/>
      <c r="R271" s="185"/>
      <c r="S271" s="185"/>
      <c r="T271" s="185"/>
      <c r="U271" s="185"/>
      <c r="V271" s="185"/>
      <c r="W271" s="185"/>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5"/>
    </row>
    <row r="272" spans="1:49" ht="14.25" customHeight="1">
      <c r="A272" s="185"/>
      <c r="B272" s="185"/>
      <c r="C272" s="185"/>
      <c r="D272" s="185"/>
      <c r="E272" s="187"/>
      <c r="F272" s="187"/>
      <c r="G272" s="187"/>
      <c r="H272" s="187"/>
      <c r="I272" s="185"/>
      <c r="J272" s="187"/>
      <c r="K272" s="187"/>
      <c r="L272" s="187"/>
      <c r="M272" s="185"/>
      <c r="N272" s="185"/>
      <c r="O272" s="185"/>
      <c r="P272" s="185"/>
      <c r="Q272" s="185"/>
      <c r="R272" s="185"/>
      <c r="S272" s="185"/>
      <c r="T272" s="185"/>
      <c r="U272" s="185"/>
      <c r="V272" s="185"/>
      <c r="W272" s="185"/>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5"/>
    </row>
    <row r="273" spans="1:49" ht="14.25" customHeight="1">
      <c r="A273" s="185"/>
      <c r="B273" s="185"/>
      <c r="C273" s="185"/>
      <c r="D273" s="185"/>
      <c r="E273" s="187"/>
      <c r="F273" s="187"/>
      <c r="G273" s="187"/>
      <c r="H273" s="187"/>
      <c r="I273" s="185"/>
      <c r="J273" s="187"/>
      <c r="K273" s="187"/>
      <c r="L273" s="187"/>
      <c r="M273" s="185"/>
      <c r="N273" s="185"/>
      <c r="O273" s="185"/>
      <c r="P273" s="185"/>
      <c r="Q273" s="185"/>
      <c r="R273" s="185"/>
      <c r="S273" s="185"/>
      <c r="T273" s="185"/>
      <c r="U273" s="185"/>
      <c r="V273" s="185"/>
      <c r="W273" s="185"/>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187"/>
      <c r="AU273" s="187"/>
      <c r="AV273" s="187"/>
      <c r="AW273" s="185"/>
    </row>
    <row r="274" spans="1:49" ht="14.25" customHeight="1">
      <c r="A274" s="185"/>
      <c r="B274" s="185"/>
      <c r="C274" s="185"/>
      <c r="D274" s="185"/>
      <c r="E274" s="187"/>
      <c r="F274" s="187"/>
      <c r="G274" s="187"/>
      <c r="H274" s="187"/>
      <c r="I274" s="185"/>
      <c r="J274" s="187"/>
      <c r="K274" s="187"/>
      <c r="L274" s="187"/>
      <c r="M274" s="185"/>
      <c r="N274" s="185"/>
      <c r="O274" s="185"/>
      <c r="P274" s="185"/>
      <c r="Q274" s="185"/>
      <c r="R274" s="185"/>
      <c r="S274" s="185"/>
      <c r="T274" s="185"/>
      <c r="U274" s="185"/>
      <c r="V274" s="185"/>
      <c r="W274" s="185"/>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5"/>
    </row>
    <row r="275" spans="1:49" ht="14.25" customHeight="1">
      <c r="A275" s="185"/>
      <c r="B275" s="185"/>
      <c r="C275" s="185"/>
      <c r="D275" s="185"/>
      <c r="E275" s="187"/>
      <c r="F275" s="187"/>
      <c r="G275" s="187"/>
      <c r="H275" s="187"/>
      <c r="I275" s="185"/>
      <c r="J275" s="187"/>
      <c r="K275" s="187"/>
      <c r="L275" s="187"/>
      <c r="M275" s="185"/>
      <c r="N275" s="185"/>
      <c r="O275" s="185"/>
      <c r="P275" s="185"/>
      <c r="Q275" s="185"/>
      <c r="R275" s="185"/>
      <c r="S275" s="185"/>
      <c r="T275" s="185"/>
      <c r="U275" s="185"/>
      <c r="V275" s="185"/>
      <c r="W275" s="185"/>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5"/>
    </row>
    <row r="276" spans="1:49" ht="14.25" customHeight="1">
      <c r="A276" s="185"/>
      <c r="B276" s="185"/>
      <c r="C276" s="185"/>
      <c r="D276" s="185"/>
      <c r="E276" s="187"/>
      <c r="F276" s="187"/>
      <c r="G276" s="187"/>
      <c r="H276" s="187"/>
      <c r="I276" s="185"/>
      <c r="J276" s="187"/>
      <c r="K276" s="187"/>
      <c r="L276" s="187"/>
      <c r="M276" s="185"/>
      <c r="N276" s="185"/>
      <c r="O276" s="185"/>
      <c r="P276" s="185"/>
      <c r="Q276" s="185"/>
      <c r="R276" s="185"/>
      <c r="S276" s="185"/>
      <c r="T276" s="185"/>
      <c r="U276" s="185"/>
      <c r="V276" s="185"/>
      <c r="W276" s="185"/>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5"/>
    </row>
    <row r="277" spans="1:49" ht="14.25" customHeight="1">
      <c r="A277" s="185"/>
      <c r="B277" s="185"/>
      <c r="C277" s="185"/>
      <c r="D277" s="185"/>
      <c r="E277" s="187"/>
      <c r="F277" s="187"/>
      <c r="G277" s="187"/>
      <c r="H277" s="187"/>
      <c r="I277" s="185"/>
      <c r="J277" s="187"/>
      <c r="K277" s="187"/>
      <c r="L277" s="187"/>
      <c r="M277" s="185"/>
      <c r="N277" s="185"/>
      <c r="O277" s="185"/>
      <c r="P277" s="185"/>
      <c r="Q277" s="185"/>
      <c r="R277" s="185"/>
      <c r="S277" s="185"/>
      <c r="T277" s="185"/>
      <c r="U277" s="185"/>
      <c r="V277" s="185"/>
      <c r="W277" s="185"/>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5"/>
    </row>
    <row r="278" spans="1:49" ht="14.25" customHeight="1">
      <c r="A278" s="185"/>
      <c r="B278" s="185"/>
      <c r="C278" s="185"/>
      <c r="D278" s="185"/>
      <c r="E278" s="187"/>
      <c r="F278" s="187"/>
      <c r="G278" s="187"/>
      <c r="H278" s="187"/>
      <c r="I278" s="185"/>
      <c r="J278" s="187"/>
      <c r="K278" s="187"/>
      <c r="L278" s="187"/>
      <c r="M278" s="185"/>
      <c r="N278" s="185"/>
      <c r="O278" s="185"/>
      <c r="P278" s="185"/>
      <c r="Q278" s="185"/>
      <c r="R278" s="185"/>
      <c r="S278" s="185"/>
      <c r="T278" s="185"/>
      <c r="U278" s="185"/>
      <c r="V278" s="185"/>
      <c r="W278" s="185"/>
      <c r="X278" s="187"/>
      <c r="Y278" s="187"/>
      <c r="Z278" s="187"/>
      <c r="AA278" s="187"/>
      <c r="AB278" s="187"/>
      <c r="AC278" s="187"/>
      <c r="AD278" s="187"/>
      <c r="AE278" s="187"/>
      <c r="AF278" s="187"/>
      <c r="AG278" s="187"/>
      <c r="AH278" s="187"/>
      <c r="AI278" s="187"/>
      <c r="AJ278" s="187"/>
      <c r="AK278" s="187"/>
      <c r="AL278" s="187"/>
      <c r="AM278" s="187"/>
      <c r="AN278" s="187"/>
      <c r="AO278" s="187"/>
      <c r="AP278" s="187"/>
      <c r="AQ278" s="187"/>
      <c r="AR278" s="187"/>
      <c r="AS278" s="187"/>
      <c r="AT278" s="187"/>
      <c r="AU278" s="187"/>
      <c r="AV278" s="187"/>
      <c r="AW278" s="185"/>
    </row>
    <row r="279" spans="1:49" ht="14.25" customHeight="1">
      <c r="A279" s="185"/>
      <c r="B279" s="185"/>
      <c r="C279" s="185"/>
      <c r="D279" s="185"/>
      <c r="E279" s="187"/>
      <c r="F279" s="187"/>
      <c r="G279" s="187"/>
      <c r="H279" s="187"/>
      <c r="I279" s="185"/>
      <c r="J279" s="187"/>
      <c r="K279" s="187"/>
      <c r="L279" s="187"/>
      <c r="M279" s="185"/>
      <c r="N279" s="185"/>
      <c r="O279" s="185"/>
      <c r="P279" s="185"/>
      <c r="Q279" s="185"/>
      <c r="R279" s="185"/>
      <c r="S279" s="185"/>
      <c r="T279" s="185"/>
      <c r="U279" s="185"/>
      <c r="V279" s="185"/>
      <c r="W279" s="185"/>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5"/>
    </row>
    <row r="280" spans="1:49" ht="14.25" customHeight="1">
      <c r="A280" s="185"/>
      <c r="B280" s="185"/>
      <c r="C280" s="185"/>
      <c r="D280" s="185"/>
      <c r="E280" s="187"/>
      <c r="F280" s="187"/>
      <c r="G280" s="187"/>
      <c r="H280" s="187"/>
      <c r="I280" s="185"/>
      <c r="J280" s="187"/>
      <c r="K280" s="187"/>
      <c r="L280" s="187"/>
      <c r="M280" s="185"/>
      <c r="N280" s="185"/>
      <c r="O280" s="185"/>
      <c r="P280" s="185"/>
      <c r="Q280" s="185"/>
      <c r="R280" s="185"/>
      <c r="S280" s="185"/>
      <c r="T280" s="185"/>
      <c r="U280" s="185"/>
      <c r="V280" s="185"/>
      <c r="W280" s="185"/>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5"/>
    </row>
    <row r="281" spans="1:49" ht="14.25" customHeight="1">
      <c r="A281" s="185"/>
      <c r="B281" s="185"/>
      <c r="C281" s="185"/>
      <c r="D281" s="185"/>
      <c r="E281" s="187"/>
      <c r="F281" s="187"/>
      <c r="G281" s="187"/>
      <c r="H281" s="187"/>
      <c r="I281" s="185"/>
      <c r="J281" s="187"/>
      <c r="K281" s="187"/>
      <c r="L281" s="187"/>
      <c r="M281" s="185"/>
      <c r="N281" s="185"/>
      <c r="O281" s="185"/>
      <c r="P281" s="185"/>
      <c r="Q281" s="185"/>
      <c r="R281" s="185"/>
      <c r="S281" s="185"/>
      <c r="T281" s="185"/>
      <c r="U281" s="185"/>
      <c r="V281" s="185"/>
      <c r="W281" s="185"/>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5"/>
    </row>
    <row r="282" spans="1:49" ht="14.25" customHeight="1">
      <c r="A282" s="185"/>
      <c r="B282" s="185"/>
      <c r="C282" s="185"/>
      <c r="D282" s="185"/>
      <c r="E282" s="187"/>
      <c r="F282" s="187"/>
      <c r="G282" s="187"/>
      <c r="H282" s="187"/>
      <c r="I282" s="185"/>
      <c r="J282" s="187"/>
      <c r="K282" s="187"/>
      <c r="L282" s="187"/>
      <c r="M282" s="185"/>
      <c r="N282" s="185"/>
      <c r="O282" s="185"/>
      <c r="P282" s="185"/>
      <c r="Q282" s="185"/>
      <c r="R282" s="185"/>
      <c r="S282" s="185"/>
      <c r="T282" s="185"/>
      <c r="U282" s="185"/>
      <c r="V282" s="185"/>
      <c r="W282" s="185"/>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5"/>
    </row>
    <row r="283" spans="1:49" ht="14.25" customHeight="1">
      <c r="A283" s="185"/>
      <c r="B283" s="185"/>
      <c r="C283" s="185"/>
      <c r="D283" s="185"/>
      <c r="E283" s="187"/>
      <c r="F283" s="187"/>
      <c r="G283" s="187"/>
      <c r="H283" s="187"/>
      <c r="I283" s="185"/>
      <c r="J283" s="187"/>
      <c r="K283" s="187"/>
      <c r="L283" s="187"/>
      <c r="M283" s="185"/>
      <c r="N283" s="185"/>
      <c r="O283" s="185"/>
      <c r="P283" s="185"/>
      <c r="Q283" s="185"/>
      <c r="R283" s="185"/>
      <c r="S283" s="185"/>
      <c r="T283" s="185"/>
      <c r="U283" s="185"/>
      <c r="V283" s="185"/>
      <c r="W283" s="185"/>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187"/>
      <c r="AS283" s="187"/>
      <c r="AT283" s="187"/>
      <c r="AU283" s="187"/>
      <c r="AV283" s="187"/>
      <c r="AW283" s="185"/>
    </row>
    <row r="284" spans="1:49" ht="14.25" customHeight="1">
      <c r="A284" s="185"/>
      <c r="B284" s="185"/>
      <c r="C284" s="185"/>
      <c r="D284" s="185"/>
      <c r="E284" s="187"/>
      <c r="F284" s="187"/>
      <c r="G284" s="187"/>
      <c r="H284" s="187"/>
      <c r="I284" s="185"/>
      <c r="J284" s="187"/>
      <c r="K284" s="187"/>
      <c r="L284" s="187"/>
      <c r="M284" s="185"/>
      <c r="N284" s="185"/>
      <c r="O284" s="185"/>
      <c r="P284" s="185"/>
      <c r="Q284" s="185"/>
      <c r="R284" s="185"/>
      <c r="S284" s="185"/>
      <c r="T284" s="185"/>
      <c r="U284" s="185"/>
      <c r="V284" s="185"/>
      <c r="W284" s="185"/>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5"/>
    </row>
    <row r="285" spans="1:49" ht="14.25" customHeight="1">
      <c r="A285" s="185"/>
      <c r="B285" s="185"/>
      <c r="C285" s="185"/>
      <c r="D285" s="185"/>
      <c r="E285" s="187"/>
      <c r="F285" s="187"/>
      <c r="G285" s="187"/>
      <c r="H285" s="187"/>
      <c r="I285" s="185"/>
      <c r="J285" s="187"/>
      <c r="K285" s="187"/>
      <c r="L285" s="187"/>
      <c r="M285" s="185"/>
      <c r="N285" s="185"/>
      <c r="O285" s="185"/>
      <c r="P285" s="185"/>
      <c r="Q285" s="185"/>
      <c r="R285" s="185"/>
      <c r="S285" s="185"/>
      <c r="T285" s="185"/>
      <c r="U285" s="185"/>
      <c r="V285" s="185"/>
      <c r="W285" s="185"/>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5"/>
    </row>
    <row r="286" spans="1:49" ht="14.25" customHeight="1">
      <c r="A286" s="185"/>
      <c r="B286" s="185"/>
      <c r="C286" s="185"/>
      <c r="D286" s="185"/>
      <c r="E286" s="187"/>
      <c r="F286" s="187"/>
      <c r="G286" s="187"/>
      <c r="H286" s="187"/>
      <c r="I286" s="185"/>
      <c r="J286" s="187"/>
      <c r="K286" s="187"/>
      <c r="L286" s="187"/>
      <c r="M286" s="185"/>
      <c r="N286" s="185"/>
      <c r="O286" s="185"/>
      <c r="P286" s="185"/>
      <c r="Q286" s="185"/>
      <c r="R286" s="185"/>
      <c r="S286" s="185"/>
      <c r="T286" s="185"/>
      <c r="U286" s="185"/>
      <c r="V286" s="185"/>
      <c r="W286" s="185"/>
      <c r="X286" s="187"/>
      <c r="Y286" s="187"/>
      <c r="Z286" s="187"/>
      <c r="AA286" s="187"/>
      <c r="AB286" s="187"/>
      <c r="AC286" s="187"/>
      <c r="AD286" s="187"/>
      <c r="AE286" s="187"/>
      <c r="AF286" s="187"/>
      <c r="AG286" s="187"/>
      <c r="AH286" s="187"/>
      <c r="AI286" s="187"/>
      <c r="AJ286" s="187"/>
      <c r="AK286" s="187"/>
      <c r="AL286" s="187"/>
      <c r="AM286" s="187"/>
      <c r="AN286" s="187"/>
      <c r="AO286" s="187"/>
      <c r="AP286" s="187"/>
      <c r="AQ286" s="187"/>
      <c r="AR286" s="187"/>
      <c r="AS286" s="187"/>
      <c r="AT286" s="187"/>
      <c r="AU286" s="187"/>
      <c r="AV286" s="187"/>
      <c r="AW286" s="185"/>
    </row>
    <row r="287" spans="1:49" ht="14.25" customHeight="1">
      <c r="A287" s="185"/>
      <c r="B287" s="185"/>
      <c r="C287" s="185"/>
      <c r="D287" s="185"/>
      <c r="E287" s="187"/>
      <c r="F287" s="187"/>
      <c r="G287" s="187"/>
      <c r="H287" s="187"/>
      <c r="I287" s="185"/>
      <c r="J287" s="187"/>
      <c r="K287" s="187"/>
      <c r="L287" s="187"/>
      <c r="M287" s="185"/>
      <c r="N287" s="185"/>
      <c r="O287" s="185"/>
      <c r="P287" s="185"/>
      <c r="Q287" s="185"/>
      <c r="R287" s="185"/>
      <c r="S287" s="185"/>
      <c r="T287" s="185"/>
      <c r="U287" s="185"/>
      <c r="V287" s="185"/>
      <c r="W287" s="185"/>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5"/>
    </row>
    <row r="288" spans="1:49" ht="14.25" customHeight="1">
      <c r="A288" s="185"/>
      <c r="B288" s="185"/>
      <c r="C288" s="185"/>
      <c r="D288" s="185"/>
      <c r="E288" s="187"/>
      <c r="F288" s="187"/>
      <c r="G288" s="187"/>
      <c r="H288" s="187"/>
      <c r="I288" s="185"/>
      <c r="J288" s="187"/>
      <c r="K288" s="187"/>
      <c r="L288" s="187"/>
      <c r="M288" s="185"/>
      <c r="N288" s="185"/>
      <c r="O288" s="185"/>
      <c r="P288" s="185"/>
      <c r="Q288" s="185"/>
      <c r="R288" s="185"/>
      <c r="S288" s="185"/>
      <c r="T288" s="185"/>
      <c r="U288" s="185"/>
      <c r="V288" s="185"/>
      <c r="W288" s="185"/>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5"/>
    </row>
    <row r="289" spans="1:49" ht="14.25" customHeight="1">
      <c r="A289" s="185"/>
      <c r="B289" s="185"/>
      <c r="C289" s="185"/>
      <c r="D289" s="185"/>
      <c r="E289" s="187"/>
      <c r="F289" s="187"/>
      <c r="G289" s="187"/>
      <c r="H289" s="187"/>
      <c r="I289" s="185"/>
      <c r="J289" s="187"/>
      <c r="K289" s="187"/>
      <c r="L289" s="187"/>
      <c r="M289" s="185"/>
      <c r="N289" s="185"/>
      <c r="O289" s="185"/>
      <c r="P289" s="185"/>
      <c r="Q289" s="185"/>
      <c r="R289" s="185"/>
      <c r="S289" s="185"/>
      <c r="T289" s="185"/>
      <c r="U289" s="185"/>
      <c r="V289" s="185"/>
      <c r="W289" s="185"/>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5"/>
    </row>
    <row r="290" spans="1:49" ht="14.25" customHeight="1">
      <c r="A290" s="185"/>
      <c r="B290" s="185"/>
      <c r="C290" s="185"/>
      <c r="D290" s="185"/>
      <c r="E290" s="187"/>
      <c r="F290" s="187"/>
      <c r="G290" s="187"/>
      <c r="H290" s="187"/>
      <c r="I290" s="185"/>
      <c r="J290" s="187"/>
      <c r="K290" s="187"/>
      <c r="L290" s="187"/>
      <c r="M290" s="185"/>
      <c r="N290" s="185"/>
      <c r="O290" s="185"/>
      <c r="P290" s="185"/>
      <c r="Q290" s="185"/>
      <c r="R290" s="185"/>
      <c r="S290" s="185"/>
      <c r="T290" s="185"/>
      <c r="U290" s="185"/>
      <c r="V290" s="185"/>
      <c r="W290" s="185"/>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5"/>
    </row>
    <row r="291" spans="1:49" ht="14.25" customHeight="1">
      <c r="A291" s="185"/>
      <c r="B291" s="185"/>
      <c r="C291" s="185"/>
      <c r="D291" s="185"/>
      <c r="E291" s="187"/>
      <c r="F291" s="187"/>
      <c r="G291" s="187"/>
      <c r="H291" s="187"/>
      <c r="I291" s="185"/>
      <c r="J291" s="187"/>
      <c r="K291" s="187"/>
      <c r="L291" s="187"/>
      <c r="M291" s="185"/>
      <c r="N291" s="185"/>
      <c r="O291" s="185"/>
      <c r="P291" s="185"/>
      <c r="Q291" s="185"/>
      <c r="R291" s="185"/>
      <c r="S291" s="185"/>
      <c r="T291" s="185"/>
      <c r="U291" s="185"/>
      <c r="V291" s="185"/>
      <c r="W291" s="185"/>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5"/>
    </row>
    <row r="292" spans="1:49" ht="14.25" customHeight="1">
      <c r="A292" s="185"/>
      <c r="B292" s="185"/>
      <c r="C292" s="185"/>
      <c r="D292" s="185"/>
      <c r="E292" s="187"/>
      <c r="F292" s="187"/>
      <c r="G292" s="187"/>
      <c r="H292" s="187"/>
      <c r="I292" s="185"/>
      <c r="J292" s="187"/>
      <c r="K292" s="187"/>
      <c r="L292" s="187"/>
      <c r="M292" s="185"/>
      <c r="N292" s="185"/>
      <c r="O292" s="185"/>
      <c r="P292" s="185"/>
      <c r="Q292" s="185"/>
      <c r="R292" s="185"/>
      <c r="S292" s="185"/>
      <c r="T292" s="185"/>
      <c r="U292" s="185"/>
      <c r="V292" s="185"/>
      <c r="W292" s="185"/>
      <c r="X292" s="187"/>
      <c r="Y292" s="187"/>
      <c r="Z292" s="187"/>
      <c r="AA292" s="187"/>
      <c r="AB292" s="187"/>
      <c r="AC292" s="187"/>
      <c r="AD292" s="187"/>
      <c r="AE292" s="187"/>
      <c r="AF292" s="187"/>
      <c r="AG292" s="187"/>
      <c r="AH292" s="187"/>
      <c r="AI292" s="187"/>
      <c r="AJ292" s="187"/>
      <c r="AK292" s="187"/>
      <c r="AL292" s="187"/>
      <c r="AM292" s="187"/>
      <c r="AN292" s="187"/>
      <c r="AO292" s="187"/>
      <c r="AP292" s="187"/>
      <c r="AQ292" s="187"/>
      <c r="AR292" s="187"/>
      <c r="AS292" s="187"/>
      <c r="AT292" s="187"/>
      <c r="AU292" s="187"/>
      <c r="AV292" s="187"/>
      <c r="AW292" s="185"/>
    </row>
    <row r="293" spans="1:49" ht="14.25" customHeight="1">
      <c r="A293" s="185"/>
      <c r="B293" s="185"/>
      <c r="C293" s="185"/>
      <c r="D293" s="185"/>
      <c r="E293" s="187"/>
      <c r="F293" s="187"/>
      <c r="G293" s="187"/>
      <c r="H293" s="187"/>
      <c r="I293" s="185"/>
      <c r="J293" s="187"/>
      <c r="K293" s="187"/>
      <c r="L293" s="187"/>
      <c r="M293" s="185"/>
      <c r="N293" s="185"/>
      <c r="O293" s="185"/>
      <c r="P293" s="185"/>
      <c r="Q293" s="185"/>
      <c r="R293" s="185"/>
      <c r="S293" s="185"/>
      <c r="T293" s="185"/>
      <c r="U293" s="185"/>
      <c r="V293" s="185"/>
      <c r="W293" s="185"/>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5"/>
    </row>
    <row r="294" spans="1:49" ht="14.25" customHeight="1">
      <c r="A294" s="185"/>
      <c r="B294" s="185"/>
      <c r="C294" s="185"/>
      <c r="D294" s="185"/>
      <c r="E294" s="187"/>
      <c r="F294" s="187"/>
      <c r="G294" s="187"/>
      <c r="H294" s="187"/>
      <c r="I294" s="185"/>
      <c r="J294" s="187"/>
      <c r="K294" s="187"/>
      <c r="L294" s="187"/>
      <c r="M294" s="185"/>
      <c r="N294" s="185"/>
      <c r="O294" s="185"/>
      <c r="P294" s="185"/>
      <c r="Q294" s="185"/>
      <c r="R294" s="185"/>
      <c r="S294" s="185"/>
      <c r="T294" s="185"/>
      <c r="U294" s="185"/>
      <c r="V294" s="185"/>
      <c r="W294" s="185"/>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5"/>
    </row>
    <row r="295" spans="1:49" ht="15.75" customHeight="1">
      <c r="F295" s="370"/>
      <c r="G295" s="370"/>
      <c r="H295" s="370"/>
      <c r="J295" s="174"/>
      <c r="AV295" s="174"/>
    </row>
    <row r="296" spans="1:49" ht="15.75" customHeight="1">
      <c r="F296" s="370"/>
      <c r="G296" s="370"/>
      <c r="H296" s="370"/>
      <c r="J296" s="174"/>
      <c r="AV296" s="174"/>
    </row>
    <row r="297" spans="1:49" ht="15.75" customHeight="1">
      <c r="F297" s="370"/>
      <c r="G297" s="370"/>
      <c r="H297" s="370"/>
      <c r="J297" s="174"/>
      <c r="AV297" s="174"/>
    </row>
    <row r="298" spans="1:49" ht="15.75" customHeight="1">
      <c r="F298" s="370"/>
      <c r="G298" s="370"/>
      <c r="H298" s="370"/>
      <c r="J298" s="174"/>
      <c r="AV298" s="174"/>
    </row>
    <row r="299" spans="1:49" ht="15.75" customHeight="1">
      <c r="F299" s="370"/>
      <c r="G299" s="370"/>
      <c r="H299" s="370"/>
      <c r="J299" s="174"/>
      <c r="AV299" s="174"/>
    </row>
    <row r="300" spans="1:49" ht="15.75" customHeight="1">
      <c r="F300" s="370"/>
      <c r="G300" s="370"/>
      <c r="H300" s="370"/>
      <c r="J300" s="174"/>
      <c r="AV300" s="174"/>
    </row>
    <row r="301" spans="1:49" ht="15.75" customHeight="1">
      <c r="F301" s="370"/>
      <c r="G301" s="370"/>
      <c r="H301" s="370"/>
      <c r="J301" s="174"/>
      <c r="AV301" s="174"/>
    </row>
    <row r="302" spans="1:49" ht="15.75" customHeight="1">
      <c r="F302" s="370"/>
      <c r="G302" s="370"/>
      <c r="H302" s="370"/>
      <c r="J302" s="174"/>
      <c r="AV302" s="174"/>
    </row>
    <row r="303" spans="1:49" ht="15.75" customHeight="1">
      <c r="F303" s="370"/>
      <c r="G303" s="370"/>
      <c r="H303" s="370"/>
      <c r="J303" s="174"/>
      <c r="AV303" s="174"/>
    </row>
    <row r="304" spans="1:49" ht="15.75" customHeight="1">
      <c r="F304" s="370"/>
      <c r="G304" s="370"/>
      <c r="H304" s="370"/>
      <c r="J304" s="174"/>
      <c r="AV304" s="174"/>
    </row>
    <row r="305" spans="6:48" ht="15.75" customHeight="1">
      <c r="F305" s="370"/>
      <c r="G305" s="370"/>
      <c r="H305" s="370"/>
      <c r="J305" s="174"/>
      <c r="AV305" s="174"/>
    </row>
    <row r="306" spans="6:48" ht="15.75" customHeight="1">
      <c r="F306" s="370"/>
      <c r="G306" s="370"/>
      <c r="H306" s="370"/>
      <c r="J306" s="174"/>
      <c r="AV306" s="174"/>
    </row>
    <row r="307" spans="6:48" ht="15.75" customHeight="1">
      <c r="F307" s="370"/>
      <c r="G307" s="370"/>
      <c r="H307" s="370"/>
      <c r="J307" s="174"/>
      <c r="AV307" s="174"/>
    </row>
    <row r="308" spans="6:48" ht="15.75" customHeight="1">
      <c r="F308" s="370"/>
      <c r="G308" s="370"/>
      <c r="H308" s="370"/>
      <c r="J308" s="174"/>
      <c r="AV308" s="174"/>
    </row>
    <row r="309" spans="6:48" ht="15.75" customHeight="1">
      <c r="F309" s="370"/>
      <c r="G309" s="370"/>
      <c r="H309" s="370"/>
      <c r="J309" s="174"/>
      <c r="AV309" s="174"/>
    </row>
    <row r="310" spans="6:48" ht="15.75" customHeight="1">
      <c r="F310" s="370"/>
      <c r="G310" s="370"/>
      <c r="H310" s="370"/>
      <c r="J310" s="174"/>
      <c r="AV310" s="174"/>
    </row>
    <row r="311" spans="6:48" ht="15.75" customHeight="1">
      <c r="F311" s="370"/>
      <c r="G311" s="370"/>
      <c r="H311" s="370"/>
      <c r="J311" s="174"/>
      <c r="AV311" s="174"/>
    </row>
    <row r="312" spans="6:48" ht="15.75" customHeight="1">
      <c r="F312" s="370"/>
      <c r="G312" s="370"/>
      <c r="H312" s="370"/>
      <c r="J312" s="174"/>
      <c r="AV312" s="174"/>
    </row>
    <row r="313" spans="6:48" ht="15.75" customHeight="1">
      <c r="F313" s="370"/>
      <c r="G313" s="370"/>
      <c r="H313" s="370"/>
      <c r="J313" s="174"/>
      <c r="AV313" s="174"/>
    </row>
    <row r="314" spans="6:48" ht="15.75" customHeight="1">
      <c r="F314" s="370"/>
      <c r="G314" s="370"/>
      <c r="H314" s="370"/>
      <c r="J314" s="174"/>
      <c r="AV314" s="174"/>
    </row>
    <row r="315" spans="6:48" ht="15.75" customHeight="1">
      <c r="F315" s="370"/>
      <c r="G315" s="370"/>
      <c r="H315" s="370"/>
      <c r="J315" s="174"/>
      <c r="AV315" s="174"/>
    </row>
    <row r="316" spans="6:48" ht="15.75" customHeight="1">
      <c r="F316" s="370"/>
      <c r="G316" s="370"/>
      <c r="H316" s="370"/>
      <c r="J316" s="174"/>
      <c r="AV316" s="174"/>
    </row>
    <row r="317" spans="6:48" ht="15.75" customHeight="1">
      <c r="F317" s="370"/>
      <c r="G317" s="370"/>
      <c r="H317" s="370"/>
      <c r="J317" s="174"/>
      <c r="AV317" s="174"/>
    </row>
    <row r="318" spans="6:48" ht="15.75" customHeight="1">
      <c r="F318" s="370"/>
      <c r="G318" s="370"/>
      <c r="H318" s="370"/>
      <c r="J318" s="174"/>
      <c r="AV318" s="174"/>
    </row>
    <row r="319" spans="6:48" ht="15.75" customHeight="1">
      <c r="F319" s="370"/>
      <c r="G319" s="370"/>
      <c r="H319" s="370"/>
      <c r="J319" s="174"/>
      <c r="AV319" s="174"/>
    </row>
    <row r="320" spans="6:48" ht="15.75" customHeight="1">
      <c r="F320" s="370"/>
      <c r="G320" s="370"/>
      <c r="H320" s="370"/>
      <c r="J320" s="174"/>
      <c r="AV320" s="174"/>
    </row>
    <row r="321" spans="6:48" ht="15.75" customHeight="1">
      <c r="F321" s="370"/>
      <c r="G321" s="370"/>
      <c r="H321" s="370"/>
      <c r="J321" s="174"/>
      <c r="AV321" s="174"/>
    </row>
    <row r="322" spans="6:48" ht="15.75" customHeight="1">
      <c r="F322" s="370"/>
      <c r="G322" s="370"/>
      <c r="H322" s="370"/>
      <c r="J322" s="174"/>
      <c r="AV322" s="174"/>
    </row>
    <row r="323" spans="6:48" ht="15.75" customHeight="1">
      <c r="F323" s="370"/>
      <c r="G323" s="370"/>
      <c r="H323" s="370"/>
      <c r="J323" s="174"/>
      <c r="AV323" s="174"/>
    </row>
    <row r="324" spans="6:48" ht="15.75" customHeight="1">
      <c r="F324" s="370"/>
      <c r="G324" s="370"/>
      <c r="H324" s="370"/>
      <c r="J324" s="174"/>
      <c r="AV324" s="174"/>
    </row>
    <row r="325" spans="6:48" ht="15.75" customHeight="1">
      <c r="F325" s="370"/>
      <c r="G325" s="370"/>
      <c r="H325" s="370"/>
      <c r="J325" s="174"/>
      <c r="AV325" s="174"/>
    </row>
    <row r="326" spans="6:48" ht="15.75" customHeight="1">
      <c r="F326" s="370"/>
      <c r="G326" s="370"/>
      <c r="H326" s="370"/>
      <c r="J326" s="174"/>
      <c r="AV326" s="174"/>
    </row>
    <row r="327" spans="6:48" ht="15.75" customHeight="1">
      <c r="F327" s="370"/>
      <c r="G327" s="370"/>
      <c r="H327" s="370"/>
      <c r="J327" s="174"/>
      <c r="AV327" s="174"/>
    </row>
    <row r="328" spans="6:48" ht="15.75" customHeight="1">
      <c r="F328" s="370"/>
      <c r="G328" s="370"/>
      <c r="H328" s="370"/>
      <c r="J328" s="174"/>
      <c r="AV328" s="174"/>
    </row>
    <row r="329" spans="6:48" ht="15.75" customHeight="1">
      <c r="F329" s="370"/>
      <c r="G329" s="370"/>
      <c r="H329" s="370"/>
      <c r="J329" s="174"/>
      <c r="AV329" s="174"/>
    </row>
    <row r="330" spans="6:48" ht="15.75" customHeight="1">
      <c r="F330" s="370"/>
      <c r="G330" s="370"/>
      <c r="H330" s="370"/>
      <c r="J330" s="174"/>
      <c r="AV330" s="174"/>
    </row>
    <row r="331" spans="6:48" ht="15.75" customHeight="1">
      <c r="F331" s="370"/>
      <c r="G331" s="370"/>
      <c r="H331" s="370"/>
      <c r="J331" s="174"/>
      <c r="AV331" s="174"/>
    </row>
    <row r="332" spans="6:48" ht="15.75" customHeight="1">
      <c r="F332" s="370"/>
      <c r="G332" s="370"/>
      <c r="H332" s="370"/>
      <c r="J332" s="174"/>
      <c r="AV332" s="174"/>
    </row>
    <row r="333" spans="6:48" ht="15.75" customHeight="1">
      <c r="F333" s="370"/>
      <c r="G333" s="370"/>
      <c r="H333" s="370"/>
      <c r="J333" s="174"/>
      <c r="AV333" s="174"/>
    </row>
    <row r="334" spans="6:48" ht="15.75" customHeight="1">
      <c r="F334" s="370"/>
      <c r="G334" s="370"/>
      <c r="H334" s="370"/>
      <c r="J334" s="174"/>
      <c r="AV334" s="174"/>
    </row>
    <row r="335" spans="6:48" ht="15.75" customHeight="1">
      <c r="F335" s="370"/>
      <c r="G335" s="370"/>
      <c r="H335" s="370"/>
      <c r="J335" s="174"/>
      <c r="AV335" s="174"/>
    </row>
    <row r="336" spans="6:48" ht="15.75" customHeight="1">
      <c r="F336" s="370"/>
      <c r="G336" s="370"/>
      <c r="H336" s="370"/>
      <c r="J336" s="174"/>
      <c r="AV336" s="174"/>
    </row>
    <row r="337" spans="6:48" ht="15.75" customHeight="1">
      <c r="F337" s="370"/>
      <c r="G337" s="370"/>
      <c r="H337" s="370"/>
      <c r="J337" s="174"/>
      <c r="AV337" s="174"/>
    </row>
    <row r="338" spans="6:48" ht="15.75" customHeight="1">
      <c r="F338" s="370"/>
      <c r="G338" s="370"/>
      <c r="H338" s="370"/>
      <c r="J338" s="174"/>
      <c r="AV338" s="174"/>
    </row>
    <row r="339" spans="6:48" ht="15.75" customHeight="1">
      <c r="F339" s="370"/>
      <c r="G339" s="370"/>
      <c r="H339" s="370"/>
      <c r="J339" s="174"/>
      <c r="AV339" s="174"/>
    </row>
    <row r="340" spans="6:48" ht="15.75" customHeight="1">
      <c r="F340" s="370"/>
      <c r="G340" s="370"/>
      <c r="H340" s="370"/>
      <c r="J340" s="174"/>
      <c r="AV340" s="174"/>
    </row>
    <row r="341" spans="6:48" ht="15.75" customHeight="1">
      <c r="F341" s="370"/>
      <c r="G341" s="370"/>
      <c r="H341" s="370"/>
      <c r="J341" s="174"/>
      <c r="AV341" s="174"/>
    </row>
    <row r="342" spans="6:48" ht="15.75" customHeight="1">
      <c r="F342" s="370"/>
      <c r="G342" s="370"/>
      <c r="H342" s="370"/>
      <c r="J342" s="174"/>
      <c r="AV342" s="174"/>
    </row>
    <row r="343" spans="6:48" ht="15.75" customHeight="1">
      <c r="F343" s="370"/>
      <c r="G343" s="370"/>
      <c r="H343" s="370"/>
      <c r="J343" s="174"/>
      <c r="AV343" s="174"/>
    </row>
    <row r="344" spans="6:48" ht="15.75" customHeight="1">
      <c r="F344" s="370"/>
      <c r="G344" s="370"/>
      <c r="H344" s="370"/>
      <c r="J344" s="174"/>
      <c r="AV344" s="174"/>
    </row>
    <row r="345" spans="6:48" ht="15.75" customHeight="1">
      <c r="F345" s="370"/>
      <c r="G345" s="370"/>
      <c r="H345" s="370"/>
      <c r="J345" s="174"/>
      <c r="AV345" s="174"/>
    </row>
    <row r="346" spans="6:48" ht="15.75" customHeight="1">
      <c r="F346" s="370"/>
      <c r="G346" s="370"/>
      <c r="H346" s="370"/>
      <c r="J346" s="174"/>
      <c r="AV346" s="174"/>
    </row>
    <row r="347" spans="6:48" ht="15.75" customHeight="1">
      <c r="F347" s="370"/>
      <c r="G347" s="370"/>
      <c r="H347" s="370"/>
      <c r="J347" s="174"/>
      <c r="AV347" s="174"/>
    </row>
    <row r="348" spans="6:48" ht="15.75" customHeight="1">
      <c r="F348" s="370"/>
      <c r="G348" s="370"/>
      <c r="H348" s="370"/>
      <c r="J348" s="174"/>
      <c r="AV348" s="174"/>
    </row>
    <row r="349" spans="6:48" ht="15.75" customHeight="1">
      <c r="F349" s="370"/>
      <c r="G349" s="370"/>
      <c r="H349" s="370"/>
      <c r="J349" s="174"/>
      <c r="AV349" s="174"/>
    </row>
    <row r="350" spans="6:48" ht="15.75" customHeight="1">
      <c r="F350" s="370"/>
      <c r="G350" s="370"/>
      <c r="H350" s="370"/>
      <c r="J350" s="174"/>
      <c r="AV350" s="174"/>
    </row>
    <row r="351" spans="6:48" ht="15.75" customHeight="1">
      <c r="F351" s="370"/>
      <c r="G351" s="370"/>
      <c r="H351" s="370"/>
      <c r="J351" s="174"/>
      <c r="AV351" s="174"/>
    </row>
    <row r="352" spans="6:48" ht="15.75" customHeight="1">
      <c r="F352" s="370"/>
      <c r="G352" s="370"/>
      <c r="H352" s="370"/>
      <c r="J352" s="174"/>
      <c r="AV352" s="174"/>
    </row>
    <row r="353" spans="6:48" ht="15.75" customHeight="1">
      <c r="F353" s="370"/>
      <c r="G353" s="370"/>
      <c r="H353" s="370"/>
      <c r="J353" s="174"/>
      <c r="AV353" s="174"/>
    </row>
    <row r="354" spans="6:48" ht="15.75" customHeight="1">
      <c r="F354" s="370"/>
      <c r="G354" s="370"/>
      <c r="H354" s="370"/>
      <c r="J354" s="174"/>
      <c r="AV354" s="174"/>
    </row>
    <row r="355" spans="6:48" ht="15.75" customHeight="1">
      <c r="F355" s="370"/>
      <c r="G355" s="370"/>
      <c r="H355" s="370"/>
      <c r="J355" s="174"/>
      <c r="AV355" s="174"/>
    </row>
    <row r="356" spans="6:48" ht="15.75" customHeight="1">
      <c r="F356" s="370"/>
      <c r="G356" s="370"/>
      <c r="H356" s="370"/>
      <c r="J356" s="174"/>
      <c r="AV356" s="174"/>
    </row>
    <row r="357" spans="6:48" ht="15.75" customHeight="1">
      <c r="F357" s="370"/>
      <c r="G357" s="370"/>
      <c r="H357" s="370"/>
      <c r="J357" s="174"/>
      <c r="AV357" s="174"/>
    </row>
    <row r="358" spans="6:48" ht="15.75" customHeight="1">
      <c r="F358" s="370"/>
      <c r="G358" s="370"/>
      <c r="H358" s="370"/>
      <c r="J358" s="174"/>
      <c r="AV358" s="174"/>
    </row>
    <row r="359" spans="6:48" ht="15.75" customHeight="1">
      <c r="F359" s="370"/>
      <c r="G359" s="370"/>
      <c r="H359" s="370"/>
      <c r="J359" s="174"/>
      <c r="AV359" s="174"/>
    </row>
    <row r="360" spans="6:48" ht="15.75" customHeight="1">
      <c r="F360" s="370"/>
      <c r="G360" s="370"/>
      <c r="H360" s="370"/>
      <c r="J360" s="174"/>
      <c r="AV360" s="174"/>
    </row>
    <row r="361" spans="6:48" ht="15.75" customHeight="1">
      <c r="F361" s="370"/>
      <c r="G361" s="370"/>
      <c r="H361" s="370"/>
      <c r="J361" s="174"/>
      <c r="AV361" s="174"/>
    </row>
    <row r="362" spans="6:48" ht="15.75" customHeight="1">
      <c r="F362" s="370"/>
      <c r="G362" s="370"/>
      <c r="H362" s="370"/>
      <c r="J362" s="174"/>
      <c r="AV362" s="174"/>
    </row>
    <row r="363" spans="6:48" ht="15.75" customHeight="1">
      <c r="F363" s="370"/>
      <c r="G363" s="370"/>
      <c r="H363" s="370"/>
      <c r="J363" s="174"/>
      <c r="AV363" s="174"/>
    </row>
    <row r="364" spans="6:48" ht="15.75" customHeight="1">
      <c r="F364" s="370"/>
      <c r="G364" s="370"/>
      <c r="H364" s="370"/>
      <c r="J364" s="174"/>
      <c r="AV364" s="174"/>
    </row>
    <row r="365" spans="6:48" ht="15.75" customHeight="1">
      <c r="F365" s="370"/>
      <c r="G365" s="370"/>
      <c r="H365" s="370"/>
      <c r="J365" s="174"/>
      <c r="AV365" s="174"/>
    </row>
    <row r="366" spans="6:48" ht="15.75" customHeight="1">
      <c r="F366" s="370"/>
      <c r="G366" s="370"/>
      <c r="H366" s="370"/>
      <c r="J366" s="174"/>
      <c r="AV366" s="174"/>
    </row>
    <row r="367" spans="6:48" ht="15.75" customHeight="1">
      <c r="F367" s="370"/>
      <c r="G367" s="370"/>
      <c r="H367" s="370"/>
      <c r="J367" s="174"/>
      <c r="AV367" s="174"/>
    </row>
    <row r="368" spans="6:48" ht="15.75" customHeight="1">
      <c r="F368" s="370"/>
      <c r="G368" s="370"/>
      <c r="H368" s="370"/>
      <c r="J368" s="174"/>
      <c r="AV368" s="174"/>
    </row>
    <row r="369" spans="6:48" ht="15.75" customHeight="1">
      <c r="F369" s="370"/>
      <c r="G369" s="370"/>
      <c r="H369" s="370"/>
      <c r="J369" s="174"/>
      <c r="AV369" s="174"/>
    </row>
    <row r="370" spans="6:48" ht="15.75" customHeight="1">
      <c r="F370" s="370"/>
      <c r="G370" s="370"/>
      <c r="H370" s="370"/>
      <c r="J370" s="174"/>
      <c r="AV370" s="174"/>
    </row>
    <row r="371" spans="6:48" ht="15.75" customHeight="1">
      <c r="F371" s="370"/>
      <c r="G371" s="370"/>
      <c r="H371" s="370"/>
      <c r="J371" s="174"/>
      <c r="AV371" s="174"/>
    </row>
    <row r="372" spans="6:48" ht="15.75" customHeight="1">
      <c r="F372" s="370"/>
      <c r="G372" s="370"/>
      <c r="H372" s="370"/>
      <c r="J372" s="174"/>
      <c r="AV372" s="174"/>
    </row>
    <row r="373" spans="6:48" ht="15.75" customHeight="1">
      <c r="F373" s="370"/>
      <c r="G373" s="370"/>
      <c r="H373" s="370"/>
      <c r="J373" s="174"/>
      <c r="AV373" s="174"/>
    </row>
    <row r="374" spans="6:48" ht="15.75" customHeight="1">
      <c r="F374" s="370"/>
      <c r="G374" s="370"/>
      <c r="H374" s="370"/>
      <c r="J374" s="174"/>
      <c r="AV374" s="174"/>
    </row>
    <row r="375" spans="6:48" ht="15.75" customHeight="1">
      <c r="F375" s="370"/>
      <c r="G375" s="370"/>
      <c r="H375" s="370"/>
      <c r="J375" s="174"/>
      <c r="AV375" s="174"/>
    </row>
    <row r="376" spans="6:48" ht="15.75" customHeight="1">
      <c r="F376" s="370"/>
      <c r="G376" s="370"/>
      <c r="H376" s="370"/>
      <c r="J376" s="174"/>
      <c r="AV376" s="174"/>
    </row>
    <row r="377" spans="6:48" ht="15.75" customHeight="1">
      <c r="F377" s="370"/>
      <c r="G377" s="370"/>
      <c r="H377" s="370"/>
      <c r="J377" s="174"/>
      <c r="AV377" s="174"/>
    </row>
    <row r="378" spans="6:48" ht="15.75" customHeight="1">
      <c r="F378" s="370"/>
      <c r="G378" s="370"/>
      <c r="H378" s="370"/>
      <c r="J378" s="174"/>
      <c r="AV378" s="174"/>
    </row>
    <row r="379" spans="6:48" ht="15.75" customHeight="1">
      <c r="F379" s="370"/>
      <c r="G379" s="370"/>
      <c r="H379" s="370"/>
      <c r="J379" s="174"/>
      <c r="AV379" s="174"/>
    </row>
    <row r="380" spans="6:48" ht="15.75" customHeight="1">
      <c r="F380" s="370"/>
      <c r="G380" s="370"/>
      <c r="H380" s="370"/>
      <c r="J380" s="174"/>
      <c r="AV380" s="174"/>
    </row>
    <row r="381" spans="6:48" ht="15.75" customHeight="1">
      <c r="F381" s="370"/>
      <c r="G381" s="370"/>
      <c r="H381" s="370"/>
      <c r="J381" s="174"/>
      <c r="AV381" s="174"/>
    </row>
    <row r="382" spans="6:48" ht="15.75" customHeight="1">
      <c r="F382" s="370"/>
      <c r="G382" s="370"/>
      <c r="H382" s="370"/>
      <c r="J382" s="174"/>
      <c r="AV382" s="174"/>
    </row>
    <row r="383" spans="6:48" ht="15.75" customHeight="1">
      <c r="F383" s="370"/>
      <c r="G383" s="370"/>
      <c r="H383" s="370"/>
      <c r="J383" s="174"/>
      <c r="AV383" s="174"/>
    </row>
    <row r="384" spans="6:48" ht="15.75" customHeight="1">
      <c r="F384" s="370"/>
      <c r="G384" s="370"/>
      <c r="H384" s="370"/>
      <c r="J384" s="174"/>
      <c r="AV384" s="174"/>
    </row>
    <row r="385" spans="6:48" ht="15.75" customHeight="1">
      <c r="F385" s="370"/>
      <c r="G385" s="370"/>
      <c r="H385" s="370"/>
      <c r="J385" s="174"/>
      <c r="AV385" s="174"/>
    </row>
    <row r="386" spans="6:48" ht="15.75" customHeight="1">
      <c r="F386" s="370"/>
      <c r="G386" s="370"/>
      <c r="H386" s="370"/>
      <c r="J386" s="174"/>
      <c r="AV386" s="174"/>
    </row>
    <row r="387" spans="6:48" ht="15.75" customHeight="1">
      <c r="F387" s="370"/>
      <c r="G387" s="370"/>
      <c r="H387" s="370"/>
      <c r="J387" s="174"/>
      <c r="AV387" s="174"/>
    </row>
    <row r="388" spans="6:48" ht="15.75" customHeight="1">
      <c r="F388" s="370"/>
      <c r="G388" s="370"/>
      <c r="H388" s="370"/>
      <c r="J388" s="174"/>
      <c r="AV388" s="174"/>
    </row>
    <row r="389" spans="6:48" ht="15.75" customHeight="1">
      <c r="F389" s="370"/>
      <c r="G389" s="370"/>
      <c r="H389" s="370"/>
      <c r="J389" s="174"/>
      <c r="AV389" s="174"/>
    </row>
    <row r="390" spans="6:48" ht="15.75" customHeight="1">
      <c r="F390" s="370"/>
      <c r="G390" s="370"/>
      <c r="H390" s="370"/>
      <c r="J390" s="174"/>
      <c r="AV390" s="174"/>
    </row>
    <row r="391" spans="6:48" ht="15.75" customHeight="1">
      <c r="F391" s="370"/>
      <c r="G391" s="370"/>
      <c r="H391" s="370"/>
      <c r="J391" s="174"/>
      <c r="AV391" s="174"/>
    </row>
    <row r="392" spans="6:48" ht="15.75" customHeight="1">
      <c r="F392" s="370"/>
      <c r="G392" s="370"/>
      <c r="H392" s="370"/>
      <c r="J392" s="174"/>
      <c r="AV392" s="174"/>
    </row>
    <row r="393" spans="6:48" ht="15.75" customHeight="1">
      <c r="F393" s="370"/>
      <c r="G393" s="370"/>
      <c r="H393" s="370"/>
      <c r="J393" s="174"/>
      <c r="AV393" s="174"/>
    </row>
    <row r="394" spans="6:48" ht="15.75" customHeight="1">
      <c r="F394" s="370"/>
      <c r="G394" s="370"/>
      <c r="H394" s="370"/>
      <c r="J394" s="174"/>
      <c r="AV394" s="174"/>
    </row>
    <row r="395" spans="6:48" ht="15.75" customHeight="1">
      <c r="F395" s="370"/>
      <c r="G395" s="370"/>
      <c r="H395" s="370"/>
      <c r="J395" s="174"/>
      <c r="AV395" s="174"/>
    </row>
    <row r="396" spans="6:48" ht="15.75" customHeight="1">
      <c r="F396" s="370"/>
      <c r="G396" s="370"/>
      <c r="H396" s="370"/>
      <c r="J396" s="174"/>
      <c r="AV396" s="174"/>
    </row>
    <row r="397" spans="6:48" ht="15.75" customHeight="1">
      <c r="F397" s="370"/>
      <c r="G397" s="370"/>
      <c r="H397" s="370"/>
      <c r="J397" s="174"/>
      <c r="AV397" s="174"/>
    </row>
    <row r="398" spans="6:48" ht="15.75" customHeight="1">
      <c r="F398" s="370"/>
      <c r="G398" s="370"/>
      <c r="H398" s="370"/>
      <c r="J398" s="174"/>
      <c r="AV398" s="174"/>
    </row>
    <row r="399" spans="6:48" ht="15.75" customHeight="1">
      <c r="F399" s="370"/>
      <c r="G399" s="370"/>
      <c r="H399" s="370"/>
      <c r="J399" s="174"/>
      <c r="AV399" s="174"/>
    </row>
    <row r="400" spans="6:48" ht="15.75" customHeight="1">
      <c r="F400" s="370"/>
      <c r="G400" s="370"/>
      <c r="H400" s="370"/>
      <c r="J400" s="174"/>
      <c r="AV400" s="174"/>
    </row>
    <row r="401" spans="6:48" ht="15.75" customHeight="1">
      <c r="F401" s="370"/>
      <c r="G401" s="370"/>
      <c r="H401" s="370"/>
      <c r="J401" s="174"/>
      <c r="AV401" s="174"/>
    </row>
    <row r="402" spans="6:48" ht="15.75" customHeight="1">
      <c r="F402" s="370"/>
      <c r="G402" s="370"/>
      <c r="H402" s="370"/>
      <c r="J402" s="174"/>
      <c r="AV402" s="174"/>
    </row>
    <row r="403" spans="6:48" ht="15.75" customHeight="1">
      <c r="F403" s="370"/>
      <c r="G403" s="370"/>
      <c r="H403" s="370"/>
      <c r="J403" s="174"/>
      <c r="AV403" s="174"/>
    </row>
    <row r="404" spans="6:48" ht="15.75" customHeight="1">
      <c r="F404" s="370"/>
      <c r="G404" s="370"/>
      <c r="H404" s="370"/>
      <c r="J404" s="174"/>
      <c r="AV404" s="174"/>
    </row>
    <row r="405" spans="6:48" ht="15.75" customHeight="1">
      <c r="F405" s="370"/>
      <c r="G405" s="370"/>
      <c r="H405" s="370"/>
      <c r="J405" s="174"/>
      <c r="AV405" s="174"/>
    </row>
    <row r="406" spans="6:48" ht="15.75" customHeight="1">
      <c r="F406" s="370"/>
      <c r="G406" s="370"/>
      <c r="H406" s="370"/>
      <c r="J406" s="174"/>
      <c r="AV406" s="174"/>
    </row>
    <row r="407" spans="6:48" ht="15.75" customHeight="1">
      <c r="F407" s="370"/>
      <c r="G407" s="370"/>
      <c r="H407" s="370"/>
      <c r="J407" s="174"/>
      <c r="AV407" s="174"/>
    </row>
    <row r="408" spans="6:48" ht="15.75" customHeight="1">
      <c r="F408" s="370"/>
      <c r="G408" s="370"/>
      <c r="H408" s="370"/>
      <c r="J408" s="174"/>
      <c r="AV408" s="174"/>
    </row>
    <row r="409" spans="6:48" ht="15.75" customHeight="1">
      <c r="F409" s="370"/>
      <c r="G409" s="370"/>
      <c r="H409" s="370"/>
      <c r="J409" s="174"/>
      <c r="AV409" s="174"/>
    </row>
    <row r="410" spans="6:48" ht="15.75" customHeight="1">
      <c r="F410" s="370"/>
      <c r="G410" s="370"/>
      <c r="H410" s="370"/>
      <c r="J410" s="174"/>
      <c r="AV410" s="174"/>
    </row>
    <row r="411" spans="6:48" ht="15.75" customHeight="1">
      <c r="F411" s="370"/>
      <c r="G411" s="370"/>
      <c r="H411" s="370"/>
      <c r="J411" s="174"/>
      <c r="AV411" s="174"/>
    </row>
    <row r="412" spans="6:48" ht="15.75" customHeight="1">
      <c r="F412" s="370"/>
      <c r="G412" s="370"/>
      <c r="H412" s="370"/>
      <c r="J412" s="174"/>
      <c r="AV412" s="174"/>
    </row>
    <row r="413" spans="6:48" ht="15.75" customHeight="1">
      <c r="F413" s="370"/>
      <c r="G413" s="370"/>
      <c r="H413" s="370"/>
      <c r="J413" s="174"/>
      <c r="AV413" s="174"/>
    </row>
    <row r="414" spans="6:48" ht="15.75" customHeight="1">
      <c r="F414" s="370"/>
      <c r="G414" s="370"/>
      <c r="H414" s="370"/>
      <c r="J414" s="174"/>
      <c r="AV414" s="174"/>
    </row>
    <row r="415" spans="6:48" ht="15.75" customHeight="1">
      <c r="F415" s="370"/>
      <c r="G415" s="370"/>
      <c r="H415" s="370"/>
      <c r="J415" s="174"/>
      <c r="AV415" s="174"/>
    </row>
    <row r="416" spans="6:48" ht="15.75" customHeight="1">
      <c r="F416" s="370"/>
      <c r="G416" s="370"/>
      <c r="H416" s="370"/>
      <c r="J416" s="174"/>
      <c r="AV416" s="174"/>
    </row>
    <row r="417" spans="6:48" ht="15.75" customHeight="1">
      <c r="F417" s="370"/>
      <c r="G417" s="370"/>
      <c r="H417" s="370"/>
      <c r="J417" s="174"/>
      <c r="AV417" s="174"/>
    </row>
    <row r="418" spans="6:48" ht="15.75" customHeight="1">
      <c r="F418" s="370"/>
      <c r="G418" s="370"/>
      <c r="H418" s="370"/>
      <c r="J418" s="174"/>
      <c r="AV418" s="174"/>
    </row>
    <row r="419" spans="6:48" ht="15.75" customHeight="1">
      <c r="F419" s="370"/>
      <c r="G419" s="370"/>
      <c r="H419" s="370"/>
      <c r="J419" s="174"/>
      <c r="AV419" s="174"/>
    </row>
    <row r="420" spans="6:48" ht="15.75" customHeight="1">
      <c r="F420" s="370"/>
      <c r="G420" s="370"/>
      <c r="H420" s="370"/>
      <c r="J420" s="174"/>
      <c r="AV420" s="174"/>
    </row>
    <row r="421" spans="6:48" ht="15.75" customHeight="1">
      <c r="F421" s="370"/>
      <c r="G421" s="370"/>
      <c r="H421" s="370"/>
      <c r="J421" s="174"/>
      <c r="AV421" s="174"/>
    </row>
    <row r="422" spans="6:48" ht="15.75" customHeight="1">
      <c r="F422" s="370"/>
      <c r="G422" s="370"/>
      <c r="H422" s="370"/>
      <c r="J422" s="174"/>
      <c r="AV422" s="174"/>
    </row>
    <row r="423" spans="6:48" ht="15.75" customHeight="1">
      <c r="F423" s="370"/>
      <c r="G423" s="370"/>
      <c r="H423" s="370"/>
      <c r="J423" s="174"/>
      <c r="AV423" s="174"/>
    </row>
    <row r="424" spans="6:48" ht="15.75" customHeight="1">
      <c r="F424" s="370"/>
      <c r="G424" s="370"/>
      <c r="H424" s="370"/>
      <c r="J424" s="174"/>
      <c r="AV424" s="174"/>
    </row>
    <row r="425" spans="6:48" ht="15.75" customHeight="1">
      <c r="F425" s="370"/>
      <c r="G425" s="370"/>
      <c r="H425" s="370"/>
      <c r="J425" s="174"/>
      <c r="AV425" s="174"/>
    </row>
    <row r="426" spans="6:48" ht="15.75" customHeight="1">
      <c r="F426" s="370"/>
      <c r="G426" s="370"/>
      <c r="H426" s="370"/>
      <c r="J426" s="174"/>
      <c r="AV426" s="174"/>
    </row>
    <row r="427" spans="6:48" ht="15.75" customHeight="1">
      <c r="F427" s="370"/>
      <c r="G427" s="370"/>
      <c r="H427" s="370"/>
      <c r="J427" s="174"/>
      <c r="AV427" s="174"/>
    </row>
    <row r="428" spans="6:48" ht="15.75" customHeight="1">
      <c r="F428" s="370"/>
      <c r="G428" s="370"/>
      <c r="H428" s="370"/>
      <c r="J428" s="174"/>
      <c r="AV428" s="174"/>
    </row>
    <row r="429" spans="6:48" ht="15.75" customHeight="1">
      <c r="F429" s="370"/>
      <c r="G429" s="370"/>
      <c r="H429" s="370"/>
      <c r="J429" s="174"/>
      <c r="AV429" s="174"/>
    </row>
    <row r="430" spans="6:48" ht="15.75" customHeight="1">
      <c r="F430" s="370"/>
      <c r="G430" s="370"/>
      <c r="H430" s="370"/>
      <c r="J430" s="174"/>
      <c r="AV430" s="174"/>
    </row>
    <row r="431" spans="6:48" ht="15.75" customHeight="1">
      <c r="F431" s="370"/>
      <c r="G431" s="370"/>
      <c r="H431" s="370"/>
      <c r="J431" s="174"/>
      <c r="AV431" s="174"/>
    </row>
    <row r="432" spans="6:48" ht="15.75" customHeight="1">
      <c r="F432" s="370"/>
      <c r="G432" s="370"/>
      <c r="H432" s="370"/>
      <c r="J432" s="174"/>
      <c r="AV432" s="174"/>
    </row>
    <row r="433" spans="6:48" ht="15.75" customHeight="1">
      <c r="F433" s="370"/>
      <c r="G433" s="370"/>
      <c r="H433" s="370"/>
      <c r="J433" s="174"/>
      <c r="AV433" s="174"/>
    </row>
    <row r="434" spans="6:48" ht="15.75" customHeight="1">
      <c r="F434" s="370"/>
      <c r="G434" s="370"/>
      <c r="H434" s="370"/>
      <c r="J434" s="174"/>
      <c r="AV434" s="174"/>
    </row>
    <row r="435" spans="6:48" ht="15.75" customHeight="1">
      <c r="F435" s="370"/>
      <c r="G435" s="370"/>
      <c r="H435" s="370"/>
      <c r="J435" s="174"/>
      <c r="AV435" s="174"/>
    </row>
    <row r="436" spans="6:48" ht="15.75" customHeight="1">
      <c r="F436" s="370"/>
      <c r="G436" s="370"/>
      <c r="H436" s="370"/>
      <c r="J436" s="174"/>
      <c r="AV436" s="174"/>
    </row>
    <row r="437" spans="6:48" ht="15.75" customHeight="1">
      <c r="F437" s="370"/>
      <c r="G437" s="370"/>
      <c r="H437" s="370"/>
      <c r="J437" s="174"/>
      <c r="AV437" s="174"/>
    </row>
    <row r="438" spans="6:48" ht="15.75" customHeight="1">
      <c r="F438" s="370"/>
      <c r="G438" s="370"/>
      <c r="H438" s="370"/>
      <c r="J438" s="174"/>
      <c r="AV438" s="174"/>
    </row>
    <row r="439" spans="6:48" ht="15.75" customHeight="1">
      <c r="F439" s="370"/>
      <c r="G439" s="370"/>
      <c r="H439" s="370"/>
      <c r="J439" s="174"/>
      <c r="AV439" s="174"/>
    </row>
    <row r="440" spans="6:48" ht="15.75" customHeight="1">
      <c r="F440" s="370"/>
      <c r="G440" s="370"/>
      <c r="H440" s="370"/>
      <c r="J440" s="174"/>
      <c r="AV440" s="174"/>
    </row>
    <row r="441" spans="6:48" ht="15.75" customHeight="1">
      <c r="F441" s="370"/>
      <c r="G441" s="370"/>
      <c r="H441" s="370"/>
      <c r="J441" s="174"/>
      <c r="AV441" s="174"/>
    </row>
    <row r="442" spans="6:48" ht="15.75" customHeight="1">
      <c r="F442" s="370"/>
      <c r="G442" s="370"/>
      <c r="H442" s="370"/>
      <c r="J442" s="174"/>
      <c r="AV442" s="174"/>
    </row>
    <row r="443" spans="6:48" ht="15.75" customHeight="1">
      <c r="F443" s="370"/>
      <c r="G443" s="370"/>
      <c r="H443" s="370"/>
      <c r="J443" s="174"/>
      <c r="AV443" s="174"/>
    </row>
    <row r="444" spans="6:48" ht="15.75" customHeight="1">
      <c r="F444" s="370"/>
      <c r="G444" s="370"/>
      <c r="H444" s="370"/>
      <c r="J444" s="174"/>
      <c r="AV444" s="174"/>
    </row>
    <row r="445" spans="6:48" ht="15.75" customHeight="1">
      <c r="F445" s="370"/>
      <c r="G445" s="370"/>
      <c r="H445" s="370"/>
      <c r="J445" s="174"/>
      <c r="AV445" s="174"/>
    </row>
    <row r="446" spans="6:48" ht="15.75" customHeight="1">
      <c r="F446" s="370"/>
      <c r="G446" s="370"/>
      <c r="H446" s="370"/>
      <c r="J446" s="174"/>
      <c r="AV446" s="174"/>
    </row>
    <row r="447" spans="6:48" ht="15.75" customHeight="1">
      <c r="F447" s="370"/>
      <c r="G447" s="370"/>
      <c r="H447" s="370"/>
      <c r="J447" s="174"/>
      <c r="AV447" s="174"/>
    </row>
    <row r="448" spans="6:48" ht="15.75" customHeight="1">
      <c r="F448" s="370"/>
      <c r="G448" s="370"/>
      <c r="H448" s="370"/>
      <c r="J448" s="174"/>
      <c r="AV448" s="174"/>
    </row>
    <row r="449" spans="6:48" ht="15.75" customHeight="1">
      <c r="F449" s="370"/>
      <c r="G449" s="370"/>
      <c r="H449" s="370"/>
      <c r="J449" s="174"/>
      <c r="AV449" s="174"/>
    </row>
    <row r="450" spans="6:48" ht="15.75" customHeight="1">
      <c r="F450" s="370"/>
      <c r="G450" s="370"/>
      <c r="H450" s="370"/>
      <c r="J450" s="174"/>
      <c r="AV450" s="174"/>
    </row>
    <row r="451" spans="6:48" ht="15.75" customHeight="1">
      <c r="F451" s="370"/>
      <c r="G451" s="370"/>
      <c r="H451" s="370"/>
      <c r="J451" s="174"/>
      <c r="AV451" s="174"/>
    </row>
    <row r="452" spans="6:48" ht="15.75" customHeight="1">
      <c r="F452" s="370"/>
      <c r="G452" s="370"/>
      <c r="H452" s="370"/>
      <c r="J452" s="174"/>
      <c r="AV452" s="174"/>
    </row>
    <row r="453" spans="6:48" ht="15.75" customHeight="1">
      <c r="F453" s="370"/>
      <c r="G453" s="370"/>
      <c r="H453" s="370"/>
      <c r="J453" s="174"/>
      <c r="AV453" s="174"/>
    </row>
    <row r="454" spans="6:48" ht="15.75" customHeight="1">
      <c r="F454" s="370"/>
      <c r="G454" s="370"/>
      <c r="H454" s="370"/>
      <c r="J454" s="174"/>
      <c r="AV454" s="174"/>
    </row>
    <row r="455" spans="6:48" ht="15.75" customHeight="1">
      <c r="F455" s="370"/>
      <c r="G455" s="370"/>
      <c r="H455" s="370"/>
      <c r="J455" s="174"/>
      <c r="AV455" s="174"/>
    </row>
    <row r="456" spans="6:48" ht="15.75" customHeight="1">
      <c r="F456" s="370"/>
      <c r="G456" s="370"/>
      <c r="H456" s="370"/>
      <c r="J456" s="174"/>
      <c r="AV456" s="174"/>
    </row>
    <row r="457" spans="6:48" ht="15.75" customHeight="1">
      <c r="F457" s="370"/>
      <c r="G457" s="370"/>
      <c r="H457" s="370"/>
      <c r="J457" s="174"/>
      <c r="AV457" s="174"/>
    </row>
    <row r="458" spans="6:48" ht="15.75" customHeight="1">
      <c r="F458" s="370"/>
      <c r="G458" s="370"/>
      <c r="H458" s="370"/>
      <c r="J458" s="174"/>
      <c r="AV458" s="174"/>
    </row>
    <row r="459" spans="6:48" ht="15.75" customHeight="1">
      <c r="F459" s="370"/>
      <c r="G459" s="370"/>
      <c r="H459" s="370"/>
      <c r="J459" s="174"/>
      <c r="AV459" s="174"/>
    </row>
    <row r="460" spans="6:48" ht="15.75" customHeight="1">
      <c r="F460" s="370"/>
      <c r="G460" s="370"/>
      <c r="H460" s="370"/>
      <c r="J460" s="174"/>
      <c r="AV460" s="174"/>
    </row>
    <row r="461" spans="6:48" ht="15.75" customHeight="1">
      <c r="F461" s="370"/>
      <c r="G461" s="370"/>
      <c r="H461" s="370"/>
      <c r="J461" s="174"/>
      <c r="AV461" s="174"/>
    </row>
    <row r="462" spans="6:48" ht="15.75" customHeight="1">
      <c r="F462" s="370"/>
      <c r="G462" s="370"/>
      <c r="H462" s="370"/>
      <c r="J462" s="174"/>
      <c r="AV462" s="174"/>
    </row>
    <row r="463" spans="6:48" ht="15.75" customHeight="1">
      <c r="F463" s="370"/>
      <c r="G463" s="370"/>
      <c r="H463" s="370"/>
      <c r="J463" s="174"/>
      <c r="AV463" s="174"/>
    </row>
    <row r="464" spans="6:48" ht="15.75" customHeight="1">
      <c r="F464" s="370"/>
      <c r="G464" s="370"/>
      <c r="H464" s="370"/>
      <c r="J464" s="174"/>
      <c r="AV464" s="174"/>
    </row>
    <row r="465" spans="6:48" ht="15.75" customHeight="1">
      <c r="F465" s="370"/>
      <c r="G465" s="370"/>
      <c r="H465" s="370"/>
      <c r="J465" s="174"/>
      <c r="AV465" s="174"/>
    </row>
    <row r="466" spans="6:48" ht="15.75" customHeight="1">
      <c r="F466" s="370"/>
      <c r="G466" s="370"/>
      <c r="H466" s="370"/>
      <c r="J466" s="174"/>
      <c r="AV466" s="174"/>
    </row>
    <row r="467" spans="6:48" ht="15.75" customHeight="1">
      <c r="F467" s="370"/>
      <c r="G467" s="370"/>
      <c r="H467" s="370"/>
      <c r="J467" s="174"/>
      <c r="AV467" s="174"/>
    </row>
    <row r="468" spans="6:48" ht="15.75" customHeight="1">
      <c r="F468" s="370"/>
      <c r="G468" s="370"/>
      <c r="H468" s="370"/>
      <c r="J468" s="174"/>
      <c r="AV468" s="174"/>
    </row>
    <row r="469" spans="6:48" ht="15.75" customHeight="1">
      <c r="F469" s="370"/>
      <c r="G469" s="370"/>
      <c r="H469" s="370"/>
      <c r="J469" s="174"/>
      <c r="AV469" s="174"/>
    </row>
    <row r="470" spans="6:48" ht="15.75" customHeight="1">
      <c r="F470" s="370"/>
      <c r="G470" s="370"/>
      <c r="H470" s="370"/>
      <c r="J470" s="174"/>
      <c r="AV470" s="174"/>
    </row>
    <row r="471" spans="6:48" ht="15.75" customHeight="1">
      <c r="F471" s="370"/>
      <c r="G471" s="370"/>
      <c r="H471" s="370"/>
      <c r="J471" s="174"/>
      <c r="AV471" s="174"/>
    </row>
    <row r="472" spans="6:48" ht="15.75" customHeight="1">
      <c r="F472" s="370"/>
      <c r="G472" s="370"/>
      <c r="H472" s="370"/>
      <c r="J472" s="174"/>
      <c r="AV472" s="174"/>
    </row>
    <row r="473" spans="6:48" ht="15.75" customHeight="1">
      <c r="F473" s="370"/>
      <c r="G473" s="370"/>
      <c r="H473" s="370"/>
      <c r="J473" s="174"/>
      <c r="AV473" s="174"/>
    </row>
    <row r="474" spans="6:48" ht="15.75" customHeight="1">
      <c r="F474" s="370"/>
      <c r="G474" s="370"/>
      <c r="H474" s="370"/>
      <c r="J474" s="174"/>
      <c r="AV474" s="174"/>
    </row>
    <row r="475" spans="6:48" ht="15.75" customHeight="1">
      <c r="F475" s="370"/>
      <c r="G475" s="370"/>
      <c r="H475" s="370"/>
      <c r="J475" s="174"/>
      <c r="AV475" s="174"/>
    </row>
    <row r="476" spans="6:48" ht="15.75" customHeight="1">
      <c r="F476" s="370"/>
      <c r="G476" s="370"/>
      <c r="H476" s="370"/>
      <c r="J476" s="174"/>
      <c r="AV476" s="174"/>
    </row>
    <row r="477" spans="6:48" ht="15.75" customHeight="1">
      <c r="F477" s="370"/>
      <c r="G477" s="370"/>
      <c r="H477" s="370"/>
      <c r="J477" s="174"/>
      <c r="AV477" s="174"/>
    </row>
    <row r="478" spans="6:48" ht="15.75" customHeight="1">
      <c r="F478" s="370"/>
      <c r="G478" s="370"/>
      <c r="H478" s="370"/>
      <c r="J478" s="174"/>
      <c r="AV478" s="174"/>
    </row>
    <row r="479" spans="6:48" ht="15.75" customHeight="1">
      <c r="F479" s="370"/>
      <c r="G479" s="370"/>
      <c r="H479" s="370"/>
      <c r="J479" s="174"/>
      <c r="AV479" s="174"/>
    </row>
    <row r="480" spans="6:48" ht="15.75" customHeight="1">
      <c r="F480" s="370"/>
      <c r="G480" s="370"/>
      <c r="H480" s="370"/>
      <c r="J480" s="174"/>
      <c r="AV480" s="174"/>
    </row>
    <row r="481" spans="6:48" ht="15.75" customHeight="1">
      <c r="F481" s="370"/>
      <c r="G481" s="370"/>
      <c r="H481" s="370"/>
      <c r="J481" s="174"/>
      <c r="AV481" s="174"/>
    </row>
    <row r="482" spans="6:48" ht="15.75" customHeight="1">
      <c r="F482" s="370"/>
      <c r="G482" s="370"/>
      <c r="H482" s="370"/>
      <c r="J482" s="174"/>
      <c r="AV482" s="174"/>
    </row>
    <row r="483" spans="6:48" ht="15.75" customHeight="1">
      <c r="F483" s="370"/>
      <c r="G483" s="370"/>
      <c r="H483" s="370"/>
      <c r="J483" s="174"/>
      <c r="AV483" s="174"/>
    </row>
    <row r="484" spans="6:48" ht="15.75" customHeight="1">
      <c r="F484" s="370"/>
      <c r="G484" s="370"/>
      <c r="H484" s="370"/>
      <c r="J484" s="174"/>
      <c r="AV484" s="174"/>
    </row>
    <row r="485" spans="6:48" ht="15.75" customHeight="1">
      <c r="F485" s="370"/>
      <c r="G485" s="370"/>
      <c r="H485" s="370"/>
      <c r="J485" s="174"/>
      <c r="AV485" s="174"/>
    </row>
    <row r="486" spans="6:48" ht="15.75" customHeight="1">
      <c r="F486" s="370"/>
      <c r="G486" s="370"/>
      <c r="H486" s="370"/>
      <c r="J486" s="174"/>
      <c r="AV486" s="174"/>
    </row>
    <row r="487" spans="6:48" ht="15.75" customHeight="1">
      <c r="F487" s="370"/>
      <c r="G487" s="370"/>
      <c r="H487" s="370"/>
      <c r="J487" s="174"/>
      <c r="AV487" s="174"/>
    </row>
    <row r="488" spans="6:48" ht="15.75" customHeight="1">
      <c r="F488" s="370"/>
      <c r="G488" s="370"/>
      <c r="H488" s="370"/>
      <c r="J488" s="174"/>
      <c r="AV488" s="174"/>
    </row>
    <row r="489" spans="6:48" ht="15.75" customHeight="1">
      <c r="F489" s="370"/>
      <c r="G489" s="370"/>
      <c r="H489" s="370"/>
      <c r="J489" s="174"/>
      <c r="AV489" s="174"/>
    </row>
    <row r="490" spans="6:48" ht="15.75" customHeight="1">
      <c r="F490" s="370"/>
      <c r="G490" s="370"/>
      <c r="H490" s="370"/>
      <c r="J490" s="174"/>
      <c r="AV490" s="174"/>
    </row>
    <row r="491" spans="6:48" ht="15.75" customHeight="1">
      <c r="F491" s="370"/>
      <c r="G491" s="370"/>
      <c r="H491" s="370"/>
      <c r="J491" s="174"/>
      <c r="AV491" s="174"/>
    </row>
    <row r="492" spans="6:48" ht="15.75" customHeight="1">
      <c r="F492" s="370"/>
      <c r="G492" s="370"/>
      <c r="H492" s="370"/>
      <c r="J492" s="174"/>
      <c r="AV492" s="174"/>
    </row>
    <row r="493" spans="6:48" ht="15.75" customHeight="1">
      <c r="F493" s="370"/>
      <c r="G493" s="370"/>
      <c r="H493" s="370"/>
      <c r="J493" s="174"/>
      <c r="AV493" s="174"/>
    </row>
    <row r="494" spans="6:48" ht="15.75" customHeight="1">
      <c r="F494" s="370"/>
      <c r="G494" s="370"/>
      <c r="H494" s="370"/>
      <c r="J494" s="174"/>
      <c r="AV494" s="174"/>
    </row>
    <row r="495" spans="6:48" ht="15.75" customHeight="1">
      <c r="F495" s="370"/>
      <c r="G495" s="370"/>
      <c r="H495" s="370"/>
      <c r="J495" s="174"/>
      <c r="AV495" s="174"/>
    </row>
    <row r="496" spans="6:48" ht="15.75" customHeight="1">
      <c r="F496" s="370"/>
      <c r="G496" s="370"/>
      <c r="H496" s="370"/>
      <c r="J496" s="174"/>
      <c r="AV496" s="174"/>
    </row>
    <row r="497" spans="6:48" ht="15.75" customHeight="1">
      <c r="F497" s="370"/>
      <c r="G497" s="370"/>
      <c r="H497" s="370"/>
      <c r="J497" s="174"/>
      <c r="AV497" s="174"/>
    </row>
    <row r="498" spans="6:48" ht="15.75" customHeight="1">
      <c r="F498" s="370"/>
      <c r="G498" s="370"/>
      <c r="H498" s="370"/>
      <c r="J498" s="174"/>
      <c r="AV498" s="174"/>
    </row>
    <row r="499" spans="6:48" ht="15.75" customHeight="1">
      <c r="F499" s="370"/>
      <c r="G499" s="370"/>
      <c r="H499" s="370"/>
      <c r="J499" s="174"/>
      <c r="AV499" s="174"/>
    </row>
    <row r="500" spans="6:48" ht="15.75" customHeight="1">
      <c r="F500" s="370"/>
      <c r="G500" s="370"/>
      <c r="H500" s="370"/>
      <c r="J500" s="174"/>
      <c r="AV500" s="174"/>
    </row>
    <row r="501" spans="6:48" ht="15.75" customHeight="1">
      <c r="F501" s="370"/>
      <c r="G501" s="370"/>
      <c r="H501" s="370"/>
      <c r="J501" s="174"/>
      <c r="AV501" s="174"/>
    </row>
    <row r="502" spans="6:48" ht="15.75" customHeight="1">
      <c r="F502" s="370"/>
      <c r="G502" s="370"/>
      <c r="H502" s="370"/>
      <c r="J502" s="174"/>
      <c r="AV502" s="174"/>
    </row>
    <row r="503" spans="6:48" ht="15.75" customHeight="1">
      <c r="F503" s="370"/>
      <c r="G503" s="370"/>
      <c r="H503" s="370"/>
      <c r="J503" s="174"/>
      <c r="AV503" s="174"/>
    </row>
    <row r="504" spans="6:48" ht="15.75" customHeight="1">
      <c r="F504" s="370"/>
      <c r="G504" s="370"/>
      <c r="H504" s="370"/>
      <c r="J504" s="174"/>
      <c r="AV504" s="174"/>
    </row>
    <row r="505" spans="6:48" ht="15.75" customHeight="1">
      <c r="F505" s="370"/>
      <c r="G505" s="370"/>
      <c r="H505" s="370"/>
      <c r="J505" s="174"/>
      <c r="AV505" s="174"/>
    </row>
    <row r="506" spans="6:48" ht="15.75" customHeight="1">
      <c r="F506" s="370"/>
      <c r="G506" s="370"/>
      <c r="H506" s="370"/>
      <c r="J506" s="174"/>
      <c r="AV506" s="174"/>
    </row>
    <row r="507" spans="6:48" ht="15.75" customHeight="1">
      <c r="F507" s="370"/>
      <c r="G507" s="370"/>
      <c r="H507" s="370"/>
      <c r="J507" s="174"/>
      <c r="AV507" s="174"/>
    </row>
    <row r="508" spans="6:48" ht="15.75" customHeight="1">
      <c r="F508" s="370"/>
      <c r="G508" s="370"/>
      <c r="H508" s="370"/>
      <c r="J508" s="174"/>
      <c r="AV508" s="174"/>
    </row>
    <row r="509" spans="6:48" ht="15.75" customHeight="1">
      <c r="F509" s="370"/>
      <c r="G509" s="370"/>
      <c r="H509" s="370"/>
      <c r="J509" s="174"/>
      <c r="AV509" s="174"/>
    </row>
    <row r="510" spans="6:48" ht="15.75" customHeight="1">
      <c r="F510" s="370"/>
      <c r="G510" s="370"/>
      <c r="H510" s="370"/>
      <c r="J510" s="174"/>
      <c r="AV510" s="174"/>
    </row>
    <row r="511" spans="6:48" ht="15.75" customHeight="1">
      <c r="F511" s="370"/>
      <c r="G511" s="370"/>
      <c r="H511" s="370"/>
      <c r="J511" s="174"/>
      <c r="AV511" s="174"/>
    </row>
    <row r="512" spans="6:48" ht="15.75" customHeight="1">
      <c r="F512" s="370"/>
      <c r="G512" s="370"/>
      <c r="H512" s="370"/>
      <c r="J512" s="174"/>
      <c r="AV512" s="174"/>
    </row>
    <row r="513" spans="6:48" ht="15.75" customHeight="1">
      <c r="F513" s="370"/>
      <c r="G513" s="370"/>
      <c r="H513" s="370"/>
      <c r="J513" s="174"/>
      <c r="AV513" s="174"/>
    </row>
    <row r="514" spans="6:48" ht="15.75" customHeight="1">
      <c r="F514" s="370"/>
      <c r="G514" s="370"/>
      <c r="H514" s="370"/>
      <c r="J514" s="174"/>
      <c r="AV514" s="174"/>
    </row>
    <row r="515" spans="6:48" ht="15.75" customHeight="1">
      <c r="F515" s="370"/>
      <c r="G515" s="370"/>
      <c r="H515" s="370"/>
      <c r="J515" s="174"/>
      <c r="AV515" s="174"/>
    </row>
    <row r="516" spans="6:48" ht="15.75" customHeight="1">
      <c r="F516" s="370"/>
      <c r="G516" s="370"/>
      <c r="H516" s="370"/>
      <c r="J516" s="174"/>
      <c r="AV516" s="174"/>
    </row>
    <row r="517" spans="6:48" ht="15.75" customHeight="1">
      <c r="F517" s="370"/>
      <c r="G517" s="370"/>
      <c r="H517" s="370"/>
      <c r="J517" s="174"/>
      <c r="AV517" s="174"/>
    </row>
    <row r="518" spans="6:48" ht="15.75" customHeight="1">
      <c r="F518" s="370"/>
      <c r="G518" s="370"/>
      <c r="H518" s="370"/>
      <c r="J518" s="174"/>
      <c r="AV518" s="174"/>
    </row>
    <row r="519" spans="6:48" ht="15.75" customHeight="1">
      <c r="F519" s="370"/>
      <c r="G519" s="370"/>
      <c r="H519" s="370"/>
      <c r="J519" s="174"/>
      <c r="AV519" s="174"/>
    </row>
    <row r="520" spans="6:48" ht="15.75" customHeight="1">
      <c r="F520" s="370"/>
      <c r="G520" s="370"/>
      <c r="H520" s="370"/>
      <c r="J520" s="174"/>
      <c r="AV520" s="174"/>
    </row>
    <row r="521" spans="6:48" ht="15.75" customHeight="1">
      <c r="F521" s="370"/>
      <c r="G521" s="370"/>
      <c r="H521" s="370"/>
      <c r="J521" s="174"/>
      <c r="AV521" s="174"/>
    </row>
    <row r="522" spans="6:48" ht="15.75" customHeight="1">
      <c r="F522" s="370"/>
      <c r="G522" s="370"/>
      <c r="H522" s="370"/>
      <c r="J522" s="174"/>
      <c r="AV522" s="174"/>
    </row>
    <row r="523" spans="6:48" ht="15.75" customHeight="1">
      <c r="F523" s="370"/>
      <c r="G523" s="370"/>
      <c r="H523" s="370"/>
      <c r="J523" s="174"/>
      <c r="AV523" s="174"/>
    </row>
    <row r="524" spans="6:48" ht="15.75" customHeight="1">
      <c r="F524" s="370"/>
      <c r="G524" s="370"/>
      <c r="H524" s="370"/>
      <c r="J524" s="174"/>
      <c r="AV524" s="174"/>
    </row>
    <row r="525" spans="6:48" ht="15.75" customHeight="1">
      <c r="F525" s="370"/>
      <c r="G525" s="370"/>
      <c r="H525" s="370"/>
      <c r="J525" s="174"/>
      <c r="AV525" s="174"/>
    </row>
    <row r="526" spans="6:48" ht="15.75" customHeight="1">
      <c r="F526" s="370"/>
      <c r="G526" s="370"/>
      <c r="H526" s="370"/>
      <c r="J526" s="174"/>
      <c r="AV526" s="174"/>
    </row>
    <row r="527" spans="6:48" ht="15.75" customHeight="1">
      <c r="F527" s="370"/>
      <c r="G527" s="370"/>
      <c r="H527" s="370"/>
      <c r="J527" s="174"/>
      <c r="AV527" s="174"/>
    </row>
    <row r="528" spans="6:48" ht="15.75" customHeight="1">
      <c r="F528" s="370"/>
      <c r="G528" s="370"/>
      <c r="H528" s="370"/>
      <c r="J528" s="174"/>
      <c r="AV528" s="174"/>
    </row>
    <row r="529" spans="6:48" ht="15.75" customHeight="1">
      <c r="F529" s="370"/>
      <c r="G529" s="370"/>
      <c r="H529" s="370"/>
      <c r="J529" s="174"/>
      <c r="AV529" s="174"/>
    </row>
    <row r="530" spans="6:48" ht="15.75" customHeight="1">
      <c r="F530" s="370"/>
      <c r="G530" s="370"/>
      <c r="H530" s="370"/>
      <c r="J530" s="174"/>
      <c r="AV530" s="174"/>
    </row>
    <row r="531" spans="6:48" ht="15.75" customHeight="1">
      <c r="F531" s="370"/>
      <c r="G531" s="370"/>
      <c r="H531" s="370"/>
      <c r="J531" s="174"/>
      <c r="AV531" s="174"/>
    </row>
    <row r="532" spans="6:48" ht="15.75" customHeight="1">
      <c r="F532" s="370"/>
      <c r="G532" s="370"/>
      <c r="H532" s="370"/>
      <c r="J532" s="174"/>
      <c r="AV532" s="174"/>
    </row>
    <row r="533" spans="6:48" ht="15.75" customHeight="1">
      <c r="F533" s="370"/>
      <c r="G533" s="370"/>
      <c r="H533" s="370"/>
      <c r="J533" s="174"/>
      <c r="AV533" s="174"/>
    </row>
    <row r="534" spans="6:48" ht="15.75" customHeight="1">
      <c r="F534" s="370"/>
      <c r="G534" s="370"/>
      <c r="H534" s="370"/>
      <c r="J534" s="174"/>
      <c r="AV534" s="174"/>
    </row>
    <row r="535" spans="6:48" ht="15.75" customHeight="1">
      <c r="F535" s="370"/>
      <c r="G535" s="370"/>
      <c r="H535" s="370"/>
      <c r="J535" s="174"/>
      <c r="AV535" s="174"/>
    </row>
    <row r="536" spans="6:48" ht="15.75" customHeight="1">
      <c r="F536" s="370"/>
      <c r="G536" s="370"/>
      <c r="H536" s="370"/>
      <c r="J536" s="174"/>
      <c r="AV536" s="174"/>
    </row>
    <row r="537" spans="6:48" ht="15.75" customHeight="1">
      <c r="F537" s="370"/>
      <c r="G537" s="370"/>
      <c r="H537" s="370"/>
      <c r="J537" s="174"/>
      <c r="AV537" s="174"/>
    </row>
    <row r="538" spans="6:48" ht="15.75" customHeight="1">
      <c r="F538" s="370"/>
      <c r="G538" s="370"/>
      <c r="H538" s="370"/>
      <c r="J538" s="174"/>
      <c r="AV538" s="174"/>
    </row>
    <row r="539" spans="6:48" ht="15.75" customHeight="1">
      <c r="F539" s="370"/>
      <c r="G539" s="370"/>
      <c r="H539" s="370"/>
      <c r="J539" s="174"/>
      <c r="AV539" s="174"/>
    </row>
    <row r="540" spans="6:48" ht="15.75" customHeight="1">
      <c r="F540" s="370"/>
      <c r="G540" s="370"/>
      <c r="H540" s="370"/>
      <c r="J540" s="174"/>
      <c r="AV540" s="174"/>
    </row>
    <row r="541" spans="6:48" ht="15.75" customHeight="1">
      <c r="F541" s="370"/>
      <c r="G541" s="370"/>
      <c r="H541" s="370"/>
      <c r="J541" s="174"/>
      <c r="AV541" s="174"/>
    </row>
    <row r="542" spans="6:48" ht="15.75" customHeight="1">
      <c r="F542" s="370"/>
      <c r="G542" s="370"/>
      <c r="H542" s="370"/>
      <c r="J542" s="174"/>
      <c r="AV542" s="174"/>
    </row>
    <row r="543" spans="6:48" ht="15.75" customHeight="1">
      <c r="F543" s="370"/>
      <c r="G543" s="370"/>
      <c r="H543" s="370"/>
      <c r="J543" s="174"/>
      <c r="AV543" s="174"/>
    </row>
    <row r="544" spans="6:48" ht="15.75" customHeight="1">
      <c r="F544" s="370"/>
      <c r="G544" s="370"/>
      <c r="H544" s="370"/>
      <c r="J544" s="174"/>
      <c r="AV544" s="174"/>
    </row>
    <row r="545" spans="6:48" ht="15.75" customHeight="1">
      <c r="F545" s="370"/>
      <c r="G545" s="370"/>
      <c r="H545" s="370"/>
      <c r="J545" s="174"/>
      <c r="AV545" s="174"/>
    </row>
    <row r="546" spans="6:48" ht="15.75" customHeight="1">
      <c r="F546" s="370"/>
      <c r="G546" s="370"/>
      <c r="H546" s="370"/>
      <c r="J546" s="174"/>
      <c r="AV546" s="174"/>
    </row>
    <row r="547" spans="6:48" ht="15.75" customHeight="1">
      <c r="F547" s="370"/>
      <c r="G547" s="370"/>
      <c r="H547" s="370"/>
      <c r="J547" s="174"/>
      <c r="AV547" s="174"/>
    </row>
    <row r="548" spans="6:48" ht="15.75" customHeight="1">
      <c r="F548" s="370"/>
      <c r="G548" s="370"/>
      <c r="H548" s="370"/>
      <c r="J548" s="174"/>
      <c r="AV548" s="174"/>
    </row>
    <row r="549" spans="6:48" ht="15.75" customHeight="1">
      <c r="F549" s="370"/>
      <c r="G549" s="370"/>
      <c r="H549" s="370"/>
      <c r="J549" s="174"/>
      <c r="AV549" s="174"/>
    </row>
    <row r="550" spans="6:48" ht="15.75" customHeight="1">
      <c r="F550" s="370"/>
      <c r="G550" s="370"/>
      <c r="H550" s="370"/>
      <c r="J550" s="174"/>
      <c r="AV550" s="174"/>
    </row>
    <row r="551" spans="6:48" ht="15.75" customHeight="1">
      <c r="F551" s="370"/>
      <c r="G551" s="370"/>
      <c r="H551" s="370"/>
      <c r="J551" s="174"/>
      <c r="AV551" s="174"/>
    </row>
    <row r="552" spans="6:48" ht="15.75" customHeight="1">
      <c r="F552" s="370"/>
      <c r="G552" s="370"/>
      <c r="H552" s="370"/>
      <c r="J552" s="174"/>
      <c r="AV552" s="174"/>
    </row>
    <row r="553" spans="6:48" ht="15.75" customHeight="1">
      <c r="F553" s="370"/>
      <c r="G553" s="370"/>
      <c r="H553" s="370"/>
      <c r="J553" s="174"/>
      <c r="AV553" s="174"/>
    </row>
    <row r="554" spans="6:48" ht="15.75" customHeight="1">
      <c r="F554" s="370"/>
      <c r="G554" s="370"/>
      <c r="H554" s="370"/>
      <c r="J554" s="174"/>
      <c r="AV554" s="174"/>
    </row>
    <row r="555" spans="6:48" ht="15.75" customHeight="1">
      <c r="F555" s="370"/>
      <c r="G555" s="370"/>
      <c r="H555" s="370"/>
      <c r="J555" s="174"/>
      <c r="AV555" s="174"/>
    </row>
    <row r="556" spans="6:48" ht="15.75" customHeight="1">
      <c r="F556" s="370"/>
      <c r="G556" s="370"/>
      <c r="H556" s="370"/>
      <c r="J556" s="174"/>
      <c r="AV556" s="174"/>
    </row>
    <row r="557" spans="6:48" ht="15.75" customHeight="1">
      <c r="F557" s="370"/>
      <c r="G557" s="370"/>
      <c r="H557" s="370"/>
      <c r="J557" s="174"/>
      <c r="AV557" s="174"/>
    </row>
    <row r="558" spans="6:48" ht="15.75" customHeight="1">
      <c r="F558" s="370"/>
      <c r="G558" s="370"/>
      <c r="H558" s="370"/>
      <c r="J558" s="174"/>
      <c r="AV558" s="174"/>
    </row>
    <row r="559" spans="6:48" ht="15.75" customHeight="1">
      <c r="F559" s="370"/>
      <c r="G559" s="370"/>
      <c r="H559" s="370"/>
      <c r="J559" s="174"/>
      <c r="AV559" s="174"/>
    </row>
    <row r="560" spans="6:48" ht="15.75" customHeight="1">
      <c r="F560" s="370"/>
      <c r="G560" s="370"/>
      <c r="H560" s="370"/>
      <c r="J560" s="174"/>
      <c r="AV560" s="174"/>
    </row>
    <row r="561" spans="6:48" ht="15.75" customHeight="1">
      <c r="F561" s="370"/>
      <c r="G561" s="370"/>
      <c r="H561" s="370"/>
      <c r="J561" s="174"/>
      <c r="AV561" s="174"/>
    </row>
    <row r="562" spans="6:48" ht="15.75" customHeight="1">
      <c r="F562" s="370"/>
      <c r="G562" s="370"/>
      <c r="H562" s="370"/>
      <c r="J562" s="174"/>
      <c r="AV562" s="174"/>
    </row>
    <row r="563" spans="6:48" ht="15.75" customHeight="1">
      <c r="F563" s="370"/>
      <c r="G563" s="370"/>
      <c r="H563" s="370"/>
      <c r="J563" s="174"/>
      <c r="AV563" s="174"/>
    </row>
    <row r="564" spans="6:48" ht="15.75" customHeight="1">
      <c r="F564" s="370"/>
      <c r="G564" s="370"/>
      <c r="H564" s="370"/>
      <c r="J564" s="174"/>
      <c r="AV564" s="174"/>
    </row>
    <row r="565" spans="6:48" ht="15.75" customHeight="1">
      <c r="F565" s="370"/>
      <c r="G565" s="370"/>
      <c r="H565" s="370"/>
      <c r="J565" s="174"/>
      <c r="AV565" s="174"/>
    </row>
    <row r="566" spans="6:48" ht="15.75" customHeight="1">
      <c r="F566" s="370"/>
      <c r="G566" s="370"/>
      <c r="H566" s="370"/>
      <c r="J566" s="174"/>
      <c r="AV566" s="174"/>
    </row>
    <row r="567" spans="6:48" ht="15.75" customHeight="1">
      <c r="F567" s="370"/>
      <c r="G567" s="370"/>
      <c r="H567" s="370"/>
      <c r="J567" s="174"/>
      <c r="AV567" s="174"/>
    </row>
    <row r="568" spans="6:48" ht="15.75" customHeight="1">
      <c r="F568" s="370"/>
      <c r="G568" s="370"/>
      <c r="H568" s="370"/>
      <c r="J568" s="174"/>
      <c r="AV568" s="174"/>
    </row>
    <row r="569" spans="6:48" ht="15.75" customHeight="1">
      <c r="F569" s="370"/>
      <c r="G569" s="370"/>
      <c r="H569" s="370"/>
      <c r="J569" s="174"/>
      <c r="AV569" s="174"/>
    </row>
    <row r="570" spans="6:48" ht="15.75" customHeight="1">
      <c r="F570" s="370"/>
      <c r="G570" s="370"/>
      <c r="H570" s="370"/>
      <c r="J570" s="174"/>
      <c r="AV570" s="174"/>
    </row>
    <row r="571" spans="6:48" ht="15.75" customHeight="1">
      <c r="F571" s="370"/>
      <c r="G571" s="370"/>
      <c r="H571" s="370"/>
      <c r="J571" s="174"/>
      <c r="AV571" s="174"/>
    </row>
    <row r="572" spans="6:48" ht="15.75" customHeight="1">
      <c r="F572" s="370"/>
      <c r="G572" s="370"/>
      <c r="H572" s="370"/>
      <c r="J572" s="174"/>
      <c r="AV572" s="174"/>
    </row>
    <row r="573" spans="6:48" ht="15.75" customHeight="1">
      <c r="F573" s="370"/>
      <c r="G573" s="370"/>
      <c r="H573" s="370"/>
      <c r="J573" s="174"/>
      <c r="AV573" s="174"/>
    </row>
    <row r="574" spans="6:48" ht="15.75" customHeight="1">
      <c r="F574" s="370"/>
      <c r="G574" s="370"/>
      <c r="H574" s="370"/>
      <c r="J574" s="174"/>
      <c r="AV574" s="174"/>
    </row>
    <row r="575" spans="6:48" ht="15.75" customHeight="1">
      <c r="F575" s="370"/>
      <c r="G575" s="370"/>
      <c r="H575" s="370"/>
      <c r="J575" s="174"/>
      <c r="AV575" s="174"/>
    </row>
    <row r="576" spans="6:48" ht="15.75" customHeight="1">
      <c r="F576" s="370"/>
      <c r="G576" s="370"/>
      <c r="H576" s="370"/>
      <c r="J576" s="174"/>
      <c r="AV576" s="174"/>
    </row>
    <row r="577" spans="6:48" ht="15.75" customHeight="1">
      <c r="F577" s="370"/>
      <c r="G577" s="370"/>
      <c r="H577" s="370"/>
      <c r="J577" s="174"/>
      <c r="AV577" s="174"/>
    </row>
    <row r="578" spans="6:48" ht="15.75" customHeight="1">
      <c r="F578" s="370"/>
      <c r="G578" s="370"/>
      <c r="H578" s="370"/>
      <c r="J578" s="174"/>
      <c r="AV578" s="174"/>
    </row>
    <row r="579" spans="6:48" ht="15.75" customHeight="1">
      <c r="F579" s="370"/>
      <c r="G579" s="370"/>
      <c r="H579" s="370"/>
      <c r="J579" s="174"/>
      <c r="AV579" s="174"/>
    </row>
    <row r="580" spans="6:48" ht="15.75" customHeight="1">
      <c r="F580" s="370"/>
      <c r="G580" s="370"/>
      <c r="H580" s="370"/>
      <c r="J580" s="174"/>
      <c r="AV580" s="174"/>
    </row>
    <row r="581" spans="6:48" ht="15.75" customHeight="1">
      <c r="F581" s="370"/>
      <c r="G581" s="370"/>
      <c r="H581" s="370"/>
      <c r="J581" s="174"/>
      <c r="AV581" s="174"/>
    </row>
    <row r="582" spans="6:48" ht="15.75" customHeight="1">
      <c r="F582" s="370"/>
      <c r="G582" s="370"/>
      <c r="H582" s="370"/>
      <c r="J582" s="174"/>
      <c r="AV582" s="174"/>
    </row>
    <row r="583" spans="6:48" ht="15.75" customHeight="1">
      <c r="F583" s="370"/>
      <c r="G583" s="370"/>
      <c r="H583" s="370"/>
      <c r="J583" s="174"/>
      <c r="AV583" s="174"/>
    </row>
    <row r="584" spans="6:48" ht="15.75" customHeight="1">
      <c r="F584" s="370"/>
      <c r="G584" s="370"/>
      <c r="H584" s="370"/>
      <c r="J584" s="174"/>
      <c r="AV584" s="174"/>
    </row>
    <row r="585" spans="6:48" ht="15.75" customHeight="1">
      <c r="F585" s="370"/>
      <c r="G585" s="370"/>
      <c r="H585" s="370"/>
      <c r="J585" s="174"/>
      <c r="AV585" s="174"/>
    </row>
    <row r="586" spans="6:48" ht="15.75" customHeight="1">
      <c r="F586" s="370"/>
      <c r="G586" s="370"/>
      <c r="H586" s="370"/>
      <c r="J586" s="174"/>
      <c r="AV586" s="174"/>
    </row>
    <row r="587" spans="6:48" ht="15.75" customHeight="1">
      <c r="F587" s="370"/>
      <c r="G587" s="370"/>
      <c r="H587" s="370"/>
      <c r="J587" s="174"/>
      <c r="AV587" s="174"/>
    </row>
    <row r="588" spans="6:48" ht="15.75" customHeight="1">
      <c r="F588" s="370"/>
      <c r="G588" s="370"/>
      <c r="H588" s="370"/>
      <c r="J588" s="174"/>
      <c r="AV588" s="174"/>
    </row>
    <row r="589" spans="6:48" ht="15.75" customHeight="1">
      <c r="F589" s="370"/>
      <c r="G589" s="370"/>
      <c r="H589" s="370"/>
      <c r="J589" s="174"/>
      <c r="AV589" s="174"/>
    </row>
    <row r="590" spans="6:48" ht="15.75" customHeight="1">
      <c r="F590" s="370"/>
      <c r="G590" s="370"/>
      <c r="H590" s="370"/>
      <c r="J590" s="174"/>
      <c r="AV590" s="174"/>
    </row>
    <row r="591" spans="6:48" ht="15.75" customHeight="1">
      <c r="F591" s="370"/>
      <c r="G591" s="370"/>
      <c r="H591" s="370"/>
      <c r="J591" s="174"/>
      <c r="AV591" s="174"/>
    </row>
    <row r="592" spans="6:48" ht="15.75" customHeight="1">
      <c r="F592" s="370"/>
      <c r="G592" s="370"/>
      <c r="H592" s="370"/>
      <c r="J592" s="174"/>
      <c r="AV592" s="174"/>
    </row>
    <row r="593" spans="6:48" ht="15.75" customHeight="1">
      <c r="F593" s="370"/>
      <c r="G593" s="370"/>
      <c r="H593" s="370"/>
      <c r="J593" s="174"/>
      <c r="AV593" s="174"/>
    </row>
    <row r="594" spans="6:48" ht="15.75" customHeight="1">
      <c r="F594" s="370"/>
      <c r="G594" s="370"/>
      <c r="H594" s="370"/>
      <c r="J594" s="174"/>
      <c r="AV594" s="174"/>
    </row>
    <row r="595" spans="6:48" ht="15.75" customHeight="1">
      <c r="F595" s="370"/>
      <c r="G595" s="370"/>
      <c r="H595" s="370"/>
      <c r="J595" s="174"/>
      <c r="AV595" s="174"/>
    </row>
    <row r="596" spans="6:48" ht="15.75" customHeight="1">
      <c r="F596" s="370"/>
      <c r="G596" s="370"/>
      <c r="H596" s="370"/>
      <c r="J596" s="174"/>
      <c r="AV596" s="174"/>
    </row>
    <row r="597" spans="6:48" ht="15.75" customHeight="1">
      <c r="F597" s="370"/>
      <c r="G597" s="370"/>
      <c r="H597" s="370"/>
      <c r="J597" s="174"/>
      <c r="AV597" s="174"/>
    </row>
    <row r="598" spans="6:48" ht="15.75" customHeight="1">
      <c r="F598" s="370"/>
      <c r="G598" s="370"/>
      <c r="H598" s="370"/>
      <c r="J598" s="174"/>
      <c r="AV598" s="174"/>
    </row>
    <row r="599" spans="6:48" ht="15.75" customHeight="1">
      <c r="F599" s="370"/>
      <c r="G599" s="370"/>
      <c r="H599" s="370"/>
      <c r="J599" s="174"/>
      <c r="AV599" s="174"/>
    </row>
    <row r="600" spans="6:48" ht="15.75" customHeight="1">
      <c r="F600" s="370"/>
      <c r="G600" s="370"/>
      <c r="H600" s="370"/>
      <c r="J600" s="174"/>
      <c r="AV600" s="174"/>
    </row>
    <row r="601" spans="6:48" ht="15.75" customHeight="1">
      <c r="F601" s="370"/>
      <c r="G601" s="370"/>
      <c r="H601" s="370"/>
      <c r="J601" s="174"/>
      <c r="AV601" s="174"/>
    </row>
    <row r="602" spans="6:48" ht="15.75" customHeight="1">
      <c r="F602" s="370"/>
      <c r="G602" s="370"/>
      <c r="H602" s="370"/>
      <c r="J602" s="174"/>
      <c r="AV602" s="174"/>
    </row>
    <row r="603" spans="6:48" ht="15.75" customHeight="1">
      <c r="F603" s="370"/>
      <c r="G603" s="370"/>
      <c r="H603" s="370"/>
      <c r="J603" s="174"/>
      <c r="AV603" s="174"/>
    </row>
    <row r="604" spans="6:48" ht="15.75" customHeight="1">
      <c r="F604" s="370"/>
      <c r="G604" s="370"/>
      <c r="H604" s="370"/>
      <c r="J604" s="174"/>
      <c r="AV604" s="174"/>
    </row>
    <row r="605" spans="6:48" ht="15.75" customHeight="1">
      <c r="F605" s="370"/>
      <c r="G605" s="370"/>
      <c r="H605" s="370"/>
      <c r="J605" s="174"/>
      <c r="AV605" s="174"/>
    </row>
    <row r="606" spans="6:48" ht="15.75" customHeight="1">
      <c r="F606" s="370"/>
      <c r="G606" s="370"/>
      <c r="H606" s="370"/>
      <c r="J606" s="174"/>
      <c r="AV606" s="174"/>
    </row>
    <row r="607" spans="6:48" ht="15.75" customHeight="1">
      <c r="F607" s="370"/>
      <c r="G607" s="370"/>
      <c r="H607" s="370"/>
      <c r="J607" s="174"/>
      <c r="AV607" s="174"/>
    </row>
    <row r="608" spans="6:48" ht="15.75" customHeight="1">
      <c r="F608" s="370"/>
      <c r="G608" s="370"/>
      <c r="H608" s="370"/>
      <c r="J608" s="174"/>
      <c r="AV608" s="174"/>
    </row>
    <row r="609" spans="6:48" ht="15.75" customHeight="1">
      <c r="F609" s="370"/>
      <c r="G609" s="370"/>
      <c r="H609" s="370"/>
      <c r="J609" s="174"/>
      <c r="AV609" s="174"/>
    </row>
    <row r="610" spans="6:48" ht="15.75" customHeight="1">
      <c r="F610" s="370"/>
      <c r="G610" s="370"/>
      <c r="H610" s="370"/>
      <c r="J610" s="174"/>
      <c r="AV610" s="174"/>
    </row>
    <row r="611" spans="6:48" ht="15.75" customHeight="1">
      <c r="F611" s="370"/>
      <c r="G611" s="370"/>
      <c r="H611" s="370"/>
      <c r="J611" s="174"/>
      <c r="AV611" s="174"/>
    </row>
    <row r="612" spans="6:48" ht="15.75" customHeight="1">
      <c r="F612" s="370"/>
      <c r="G612" s="370"/>
      <c r="H612" s="370"/>
      <c r="J612" s="174"/>
      <c r="AV612" s="174"/>
    </row>
    <row r="613" spans="6:48" ht="15.75" customHeight="1">
      <c r="F613" s="370"/>
      <c r="G613" s="370"/>
      <c r="H613" s="370"/>
      <c r="J613" s="174"/>
      <c r="AV613" s="174"/>
    </row>
    <row r="614" spans="6:48" ht="15.75" customHeight="1">
      <c r="F614" s="370"/>
      <c r="G614" s="370"/>
      <c r="H614" s="370"/>
      <c r="J614" s="174"/>
      <c r="AV614" s="174"/>
    </row>
    <row r="615" spans="6:48" ht="15.75" customHeight="1">
      <c r="F615" s="370"/>
      <c r="G615" s="370"/>
      <c r="H615" s="370"/>
      <c r="J615" s="174"/>
      <c r="AV615" s="174"/>
    </row>
    <row r="616" spans="6:48" ht="15.75" customHeight="1">
      <c r="F616" s="370"/>
      <c r="G616" s="370"/>
      <c r="H616" s="370"/>
      <c r="J616" s="174"/>
      <c r="AV616" s="174"/>
    </row>
    <row r="617" spans="6:48" ht="15.75" customHeight="1">
      <c r="F617" s="370"/>
      <c r="G617" s="370"/>
      <c r="H617" s="370"/>
      <c r="J617" s="174"/>
      <c r="AV617" s="174"/>
    </row>
    <row r="618" spans="6:48" ht="15.75" customHeight="1">
      <c r="F618" s="370"/>
      <c r="G618" s="370"/>
      <c r="H618" s="370"/>
      <c r="J618" s="174"/>
      <c r="AV618" s="174"/>
    </row>
    <row r="619" spans="6:48" ht="15.75" customHeight="1">
      <c r="F619" s="370"/>
      <c r="G619" s="370"/>
      <c r="H619" s="370"/>
      <c r="J619" s="174"/>
      <c r="AV619" s="174"/>
    </row>
    <row r="620" spans="6:48" ht="15.75" customHeight="1">
      <c r="F620" s="370"/>
      <c r="G620" s="370"/>
      <c r="H620" s="370"/>
      <c r="J620" s="174"/>
      <c r="AV620" s="174"/>
    </row>
    <row r="621" spans="6:48" ht="15.75" customHeight="1">
      <c r="F621" s="370"/>
      <c r="G621" s="370"/>
      <c r="H621" s="370"/>
      <c r="J621" s="174"/>
      <c r="AV621" s="174"/>
    </row>
    <row r="622" spans="6:48" ht="15.75" customHeight="1">
      <c r="F622" s="370"/>
      <c r="G622" s="370"/>
      <c r="H622" s="370"/>
      <c r="J622" s="174"/>
      <c r="AV622" s="174"/>
    </row>
    <row r="623" spans="6:48" ht="15.75" customHeight="1">
      <c r="F623" s="370"/>
      <c r="G623" s="370"/>
      <c r="H623" s="370"/>
      <c r="J623" s="174"/>
      <c r="AV623" s="174"/>
    </row>
    <row r="624" spans="6:48" ht="15.75" customHeight="1">
      <c r="F624" s="370"/>
      <c r="G624" s="370"/>
      <c r="H624" s="370"/>
      <c r="J624" s="174"/>
      <c r="AV624" s="174"/>
    </row>
    <row r="625" spans="6:48" ht="15.75" customHeight="1">
      <c r="F625" s="370"/>
      <c r="G625" s="370"/>
      <c r="H625" s="370"/>
      <c r="J625" s="174"/>
      <c r="AV625" s="174"/>
    </row>
    <row r="626" spans="6:48" ht="15.75" customHeight="1">
      <c r="F626" s="370"/>
      <c r="G626" s="370"/>
      <c r="H626" s="370"/>
      <c r="J626" s="174"/>
      <c r="AV626" s="174"/>
    </row>
    <row r="627" spans="6:48" ht="15.75" customHeight="1">
      <c r="F627" s="370"/>
      <c r="G627" s="370"/>
      <c r="H627" s="370"/>
      <c r="J627" s="174"/>
      <c r="AV627" s="174"/>
    </row>
    <row r="628" spans="6:48" ht="15.75" customHeight="1">
      <c r="F628" s="370"/>
      <c r="G628" s="370"/>
      <c r="H628" s="370"/>
      <c r="J628" s="174"/>
      <c r="AV628" s="174"/>
    </row>
    <row r="629" spans="6:48" ht="15.75" customHeight="1">
      <c r="F629" s="370"/>
      <c r="G629" s="370"/>
      <c r="H629" s="370"/>
      <c r="J629" s="174"/>
      <c r="AV629" s="174"/>
    </row>
    <row r="630" spans="6:48" ht="15.75" customHeight="1">
      <c r="F630" s="370"/>
      <c r="G630" s="370"/>
      <c r="H630" s="370"/>
      <c r="J630" s="174"/>
      <c r="AV630" s="174"/>
    </row>
    <row r="631" spans="6:48" ht="15.75" customHeight="1">
      <c r="F631" s="370"/>
      <c r="G631" s="370"/>
      <c r="H631" s="370"/>
      <c r="J631" s="174"/>
      <c r="AV631" s="174"/>
    </row>
    <row r="632" spans="6:48" ht="15.75" customHeight="1">
      <c r="F632" s="370"/>
      <c r="G632" s="370"/>
      <c r="H632" s="370"/>
      <c r="J632" s="174"/>
      <c r="AV632" s="174"/>
    </row>
    <row r="633" spans="6:48" ht="15.75" customHeight="1">
      <c r="F633" s="370"/>
      <c r="G633" s="370"/>
      <c r="H633" s="370"/>
      <c r="J633" s="174"/>
      <c r="AV633" s="174"/>
    </row>
    <row r="634" spans="6:48" ht="15.75" customHeight="1">
      <c r="F634" s="370"/>
      <c r="G634" s="370"/>
      <c r="H634" s="370"/>
      <c r="J634" s="174"/>
      <c r="AV634" s="174"/>
    </row>
    <row r="635" spans="6:48" ht="15.75" customHeight="1">
      <c r="F635" s="370"/>
      <c r="G635" s="370"/>
      <c r="H635" s="370"/>
      <c r="J635" s="174"/>
      <c r="AV635" s="174"/>
    </row>
    <row r="636" spans="6:48" ht="15.75" customHeight="1">
      <c r="F636" s="370"/>
      <c r="G636" s="370"/>
      <c r="H636" s="370"/>
      <c r="J636" s="174"/>
      <c r="AV636" s="174"/>
    </row>
    <row r="637" spans="6:48" ht="15.75" customHeight="1">
      <c r="F637" s="370"/>
      <c r="G637" s="370"/>
      <c r="H637" s="370"/>
      <c r="J637" s="174"/>
      <c r="AV637" s="174"/>
    </row>
    <row r="638" spans="6:48" ht="15.75" customHeight="1">
      <c r="F638" s="370"/>
      <c r="G638" s="370"/>
      <c r="H638" s="370"/>
      <c r="J638" s="174"/>
      <c r="AV638" s="174"/>
    </row>
    <row r="639" spans="6:48" ht="15.75" customHeight="1">
      <c r="F639" s="370"/>
      <c r="G639" s="370"/>
      <c r="H639" s="370"/>
      <c r="J639" s="174"/>
      <c r="AV639" s="174"/>
    </row>
    <row r="640" spans="6:48" ht="15.75" customHeight="1">
      <c r="F640" s="370"/>
      <c r="G640" s="370"/>
      <c r="H640" s="370"/>
      <c r="J640" s="174"/>
      <c r="AV640" s="174"/>
    </row>
    <row r="641" spans="6:48" ht="15.75" customHeight="1">
      <c r="F641" s="370"/>
      <c r="G641" s="370"/>
      <c r="H641" s="370"/>
      <c r="J641" s="174"/>
      <c r="AV641" s="174"/>
    </row>
    <row r="642" spans="6:48" ht="15.75" customHeight="1">
      <c r="F642" s="370"/>
      <c r="G642" s="370"/>
      <c r="H642" s="370"/>
      <c r="J642" s="174"/>
      <c r="AV642" s="174"/>
    </row>
    <row r="643" spans="6:48" ht="15.75" customHeight="1">
      <c r="F643" s="370"/>
      <c r="G643" s="370"/>
      <c r="H643" s="370"/>
      <c r="J643" s="174"/>
      <c r="AV643" s="174"/>
    </row>
    <row r="644" spans="6:48" ht="15.75" customHeight="1">
      <c r="F644" s="370"/>
      <c r="G644" s="370"/>
      <c r="H644" s="370"/>
      <c r="J644" s="174"/>
      <c r="AV644" s="174"/>
    </row>
    <row r="645" spans="6:48" ht="15.75" customHeight="1">
      <c r="F645" s="370"/>
      <c r="G645" s="370"/>
      <c r="H645" s="370"/>
      <c r="J645" s="174"/>
      <c r="AV645" s="174"/>
    </row>
    <row r="646" spans="6:48" ht="15.75" customHeight="1">
      <c r="F646" s="370"/>
      <c r="G646" s="370"/>
      <c r="H646" s="370"/>
      <c r="J646" s="174"/>
      <c r="AV646" s="174"/>
    </row>
    <row r="647" spans="6:48" ht="15.75" customHeight="1">
      <c r="F647" s="370"/>
      <c r="G647" s="370"/>
      <c r="H647" s="370"/>
      <c r="J647" s="174"/>
      <c r="AV647" s="174"/>
    </row>
    <row r="648" spans="6:48" ht="15.75" customHeight="1">
      <c r="F648" s="370"/>
      <c r="G648" s="370"/>
      <c r="H648" s="370"/>
      <c r="J648" s="174"/>
      <c r="AV648" s="174"/>
    </row>
    <row r="649" spans="6:48" ht="15.75" customHeight="1">
      <c r="F649" s="370"/>
      <c r="G649" s="370"/>
      <c r="H649" s="370"/>
      <c r="J649" s="174"/>
      <c r="AV649" s="174"/>
    </row>
    <row r="650" spans="6:48" ht="15.75" customHeight="1">
      <c r="F650" s="370"/>
      <c r="G650" s="370"/>
      <c r="H650" s="370"/>
      <c r="J650" s="174"/>
      <c r="AV650" s="174"/>
    </row>
    <row r="651" spans="6:48" ht="15.75" customHeight="1">
      <c r="F651" s="370"/>
      <c r="G651" s="370"/>
      <c r="H651" s="370"/>
      <c r="J651" s="174"/>
      <c r="AV651" s="174"/>
    </row>
    <row r="652" spans="6:48" ht="15.75" customHeight="1">
      <c r="F652" s="370"/>
      <c r="G652" s="370"/>
      <c r="H652" s="370"/>
      <c r="J652" s="174"/>
      <c r="AV652" s="174"/>
    </row>
    <row r="653" spans="6:48" ht="15.75" customHeight="1">
      <c r="F653" s="370"/>
      <c r="G653" s="370"/>
      <c r="H653" s="370"/>
      <c r="J653" s="174"/>
      <c r="AV653" s="174"/>
    </row>
    <row r="654" spans="6:48" ht="15.75" customHeight="1">
      <c r="F654" s="370"/>
      <c r="G654" s="370"/>
      <c r="H654" s="370"/>
      <c r="J654" s="174"/>
      <c r="AV654" s="174"/>
    </row>
    <row r="655" spans="6:48" ht="15.75" customHeight="1">
      <c r="F655" s="370"/>
      <c r="G655" s="370"/>
      <c r="H655" s="370"/>
      <c r="J655" s="174"/>
      <c r="AV655" s="174"/>
    </row>
    <row r="656" spans="6:48" ht="15.75" customHeight="1">
      <c r="F656" s="370"/>
      <c r="G656" s="370"/>
      <c r="H656" s="370"/>
      <c r="J656" s="174"/>
      <c r="AV656" s="174"/>
    </row>
    <row r="657" spans="6:48" ht="15.75" customHeight="1">
      <c r="F657" s="370"/>
      <c r="G657" s="370"/>
      <c r="H657" s="370"/>
      <c r="J657" s="174"/>
      <c r="AV657" s="174"/>
    </row>
    <row r="658" spans="6:48" ht="15.75" customHeight="1">
      <c r="F658" s="370"/>
      <c r="G658" s="370"/>
      <c r="H658" s="370"/>
      <c r="J658" s="174"/>
      <c r="AV658" s="174"/>
    </row>
    <row r="659" spans="6:48" ht="15.75" customHeight="1">
      <c r="F659" s="370"/>
      <c r="G659" s="370"/>
      <c r="H659" s="370"/>
      <c r="J659" s="174"/>
      <c r="AV659" s="174"/>
    </row>
    <row r="660" spans="6:48" ht="15.75" customHeight="1">
      <c r="F660" s="370"/>
      <c r="G660" s="370"/>
      <c r="H660" s="370"/>
      <c r="J660" s="174"/>
      <c r="AV660" s="174"/>
    </row>
    <row r="661" spans="6:48" ht="15.75" customHeight="1">
      <c r="F661" s="370"/>
      <c r="G661" s="370"/>
      <c r="H661" s="370"/>
      <c r="J661" s="174"/>
      <c r="AV661" s="174"/>
    </row>
    <row r="662" spans="6:48" ht="15.75" customHeight="1">
      <c r="F662" s="370"/>
      <c r="G662" s="370"/>
      <c r="H662" s="370"/>
      <c r="J662" s="174"/>
      <c r="AV662" s="174"/>
    </row>
    <row r="663" spans="6:48" ht="15.75" customHeight="1">
      <c r="F663" s="370"/>
      <c r="G663" s="370"/>
      <c r="H663" s="370"/>
      <c r="J663" s="174"/>
      <c r="AV663" s="174"/>
    </row>
    <row r="664" spans="6:48" ht="15.75" customHeight="1">
      <c r="F664" s="370"/>
      <c r="G664" s="370"/>
      <c r="H664" s="370"/>
      <c r="J664" s="174"/>
      <c r="AV664" s="174"/>
    </row>
    <row r="665" spans="6:48" ht="15.75" customHeight="1">
      <c r="F665" s="370"/>
      <c r="G665" s="370"/>
      <c r="H665" s="370"/>
      <c r="J665" s="174"/>
      <c r="AV665" s="174"/>
    </row>
    <row r="666" spans="6:48" ht="15.75" customHeight="1">
      <c r="F666" s="370"/>
      <c r="G666" s="370"/>
      <c r="H666" s="370"/>
      <c r="J666" s="174"/>
      <c r="AV666" s="174"/>
    </row>
    <row r="667" spans="6:48" ht="15.75" customHeight="1">
      <c r="F667" s="370"/>
      <c r="G667" s="370"/>
      <c r="H667" s="370"/>
      <c r="J667" s="174"/>
      <c r="AV667" s="174"/>
    </row>
    <row r="668" spans="6:48" ht="15.75" customHeight="1">
      <c r="F668" s="370"/>
      <c r="G668" s="370"/>
      <c r="H668" s="370"/>
      <c r="J668" s="174"/>
      <c r="AV668" s="174"/>
    </row>
    <row r="669" spans="6:48" ht="15.75" customHeight="1">
      <c r="F669" s="370"/>
      <c r="G669" s="370"/>
      <c r="H669" s="370"/>
      <c r="J669" s="174"/>
      <c r="AV669" s="174"/>
    </row>
    <row r="670" spans="6:48" ht="15.75" customHeight="1">
      <c r="F670" s="370"/>
      <c r="G670" s="370"/>
      <c r="H670" s="370"/>
      <c r="J670" s="174"/>
      <c r="AV670" s="174"/>
    </row>
    <row r="671" spans="6:48" ht="15.75" customHeight="1">
      <c r="F671" s="370"/>
      <c r="G671" s="370"/>
      <c r="H671" s="370"/>
      <c r="J671" s="174"/>
      <c r="AV671" s="174"/>
    </row>
    <row r="672" spans="6:48" ht="15.75" customHeight="1">
      <c r="F672" s="370"/>
      <c r="G672" s="370"/>
      <c r="H672" s="370"/>
      <c r="J672" s="174"/>
      <c r="AV672" s="174"/>
    </row>
    <row r="673" spans="6:48" ht="15.75" customHeight="1">
      <c r="F673" s="370"/>
      <c r="G673" s="370"/>
      <c r="H673" s="370"/>
      <c r="J673" s="174"/>
      <c r="AV673" s="174"/>
    </row>
    <row r="674" spans="6:48" ht="15.75" customHeight="1">
      <c r="F674" s="370"/>
      <c r="G674" s="370"/>
      <c r="H674" s="370"/>
      <c r="J674" s="174"/>
      <c r="AV674" s="174"/>
    </row>
    <row r="675" spans="6:48" ht="15.75" customHeight="1">
      <c r="F675" s="370"/>
      <c r="G675" s="370"/>
      <c r="H675" s="370"/>
      <c r="J675" s="174"/>
      <c r="AV675" s="174"/>
    </row>
    <row r="676" spans="6:48" ht="15.75" customHeight="1">
      <c r="F676" s="370"/>
      <c r="G676" s="370"/>
      <c r="H676" s="370"/>
      <c r="J676" s="174"/>
      <c r="AV676" s="174"/>
    </row>
    <row r="677" spans="6:48" ht="15.75" customHeight="1">
      <c r="F677" s="370"/>
      <c r="G677" s="370"/>
      <c r="H677" s="370"/>
      <c r="J677" s="174"/>
      <c r="AV677" s="174"/>
    </row>
    <row r="678" spans="6:48" ht="15.75" customHeight="1">
      <c r="F678" s="370"/>
      <c r="G678" s="370"/>
      <c r="H678" s="370"/>
      <c r="J678" s="174"/>
      <c r="AV678" s="174"/>
    </row>
    <row r="679" spans="6:48" ht="15.75" customHeight="1">
      <c r="F679" s="370"/>
      <c r="G679" s="370"/>
      <c r="H679" s="370"/>
      <c r="J679" s="174"/>
      <c r="AV679" s="174"/>
    </row>
    <row r="680" spans="6:48" ht="15.75" customHeight="1">
      <c r="F680" s="370"/>
      <c r="G680" s="370"/>
      <c r="H680" s="370"/>
      <c r="J680" s="174"/>
      <c r="AV680" s="174"/>
    </row>
    <row r="681" spans="6:48" ht="15.75" customHeight="1">
      <c r="F681" s="370"/>
      <c r="G681" s="370"/>
      <c r="H681" s="370"/>
      <c r="J681" s="174"/>
      <c r="AV681" s="174"/>
    </row>
    <row r="682" spans="6:48" ht="15.75" customHeight="1">
      <c r="F682" s="370"/>
      <c r="G682" s="370"/>
      <c r="H682" s="370"/>
      <c r="J682" s="174"/>
      <c r="AV682" s="174"/>
    </row>
    <row r="683" spans="6:48" ht="15.75" customHeight="1">
      <c r="F683" s="370"/>
      <c r="G683" s="370"/>
      <c r="H683" s="370"/>
      <c r="J683" s="174"/>
      <c r="AV683" s="174"/>
    </row>
    <row r="684" spans="6:48" ht="15.75" customHeight="1">
      <c r="F684" s="370"/>
      <c r="G684" s="370"/>
      <c r="H684" s="370"/>
      <c r="J684" s="174"/>
      <c r="AV684" s="174"/>
    </row>
    <row r="685" spans="6:48" ht="15.75" customHeight="1">
      <c r="F685" s="370"/>
      <c r="G685" s="370"/>
      <c r="H685" s="370"/>
      <c r="J685" s="174"/>
      <c r="AV685" s="174"/>
    </row>
    <row r="686" spans="6:48" ht="15.75" customHeight="1">
      <c r="F686" s="370"/>
      <c r="G686" s="370"/>
      <c r="H686" s="370"/>
      <c r="J686" s="174"/>
      <c r="AV686" s="174"/>
    </row>
    <row r="687" spans="6:48" ht="15.75" customHeight="1">
      <c r="F687" s="370"/>
      <c r="G687" s="370"/>
      <c r="H687" s="370"/>
      <c r="J687" s="174"/>
      <c r="AV687" s="174"/>
    </row>
    <row r="688" spans="6:48" ht="15.75" customHeight="1">
      <c r="F688" s="370"/>
      <c r="G688" s="370"/>
      <c r="H688" s="370"/>
      <c r="J688" s="174"/>
      <c r="AV688" s="174"/>
    </row>
    <row r="689" spans="6:48" ht="15.75" customHeight="1">
      <c r="F689" s="370"/>
      <c r="G689" s="370"/>
      <c r="H689" s="370"/>
      <c r="J689" s="174"/>
      <c r="AV689" s="174"/>
    </row>
    <row r="690" spans="6:48" ht="15.75" customHeight="1">
      <c r="F690" s="370"/>
      <c r="G690" s="370"/>
      <c r="H690" s="370"/>
      <c r="J690" s="174"/>
      <c r="AV690" s="174"/>
    </row>
    <row r="691" spans="6:48" ht="15.75" customHeight="1">
      <c r="F691" s="370"/>
      <c r="G691" s="370"/>
      <c r="H691" s="370"/>
      <c r="J691" s="174"/>
      <c r="AV691" s="174"/>
    </row>
    <row r="692" spans="6:48" ht="15.75" customHeight="1">
      <c r="F692" s="370"/>
      <c r="G692" s="370"/>
      <c r="H692" s="370"/>
      <c r="J692" s="174"/>
      <c r="AV692" s="174"/>
    </row>
    <row r="693" spans="6:48" ht="15.75" customHeight="1">
      <c r="F693" s="370"/>
      <c r="G693" s="370"/>
      <c r="H693" s="370"/>
      <c r="J693" s="174"/>
      <c r="AV693" s="174"/>
    </row>
    <row r="694" spans="6:48" ht="15.75" customHeight="1">
      <c r="F694" s="370"/>
      <c r="G694" s="370"/>
      <c r="H694" s="370"/>
      <c r="J694" s="174"/>
      <c r="AV694" s="174"/>
    </row>
    <row r="695" spans="6:48" ht="15.75" customHeight="1">
      <c r="F695" s="370"/>
      <c r="G695" s="370"/>
      <c r="H695" s="370"/>
      <c r="J695" s="174"/>
      <c r="AV695" s="174"/>
    </row>
    <row r="696" spans="6:48" ht="15.75" customHeight="1">
      <c r="F696" s="370"/>
      <c r="G696" s="370"/>
      <c r="H696" s="370"/>
      <c r="J696" s="174"/>
      <c r="AV696" s="174"/>
    </row>
    <row r="697" spans="6:48" ht="15.75" customHeight="1">
      <c r="F697" s="370"/>
      <c r="G697" s="370"/>
      <c r="H697" s="370"/>
      <c r="J697" s="174"/>
      <c r="AV697" s="174"/>
    </row>
    <row r="698" spans="6:48" ht="15.75" customHeight="1">
      <c r="F698" s="370"/>
      <c r="G698" s="370"/>
      <c r="H698" s="370"/>
      <c r="J698" s="174"/>
      <c r="AV698" s="174"/>
    </row>
    <row r="699" spans="6:48" ht="15.75" customHeight="1">
      <c r="F699" s="370"/>
      <c r="G699" s="370"/>
      <c r="H699" s="370"/>
      <c r="J699" s="174"/>
      <c r="AV699" s="174"/>
    </row>
    <row r="700" spans="6:48" ht="15.75" customHeight="1">
      <c r="F700" s="370"/>
      <c r="G700" s="370"/>
      <c r="H700" s="370"/>
      <c r="J700" s="174"/>
      <c r="AV700" s="174"/>
    </row>
    <row r="701" spans="6:48" ht="15.75" customHeight="1">
      <c r="F701" s="370"/>
      <c r="G701" s="370"/>
      <c r="H701" s="370"/>
      <c r="J701" s="174"/>
      <c r="AV701" s="174"/>
    </row>
    <row r="702" spans="6:48" ht="15.75" customHeight="1">
      <c r="F702" s="370"/>
      <c r="G702" s="370"/>
      <c r="H702" s="370"/>
      <c r="J702" s="174"/>
      <c r="AV702" s="174"/>
    </row>
    <row r="703" spans="6:48" ht="15.75" customHeight="1">
      <c r="F703" s="370"/>
      <c r="G703" s="370"/>
      <c r="H703" s="370"/>
      <c r="J703" s="174"/>
      <c r="AV703" s="174"/>
    </row>
    <row r="704" spans="6:48" ht="15.75" customHeight="1">
      <c r="F704" s="370"/>
      <c r="G704" s="370"/>
      <c r="H704" s="370"/>
      <c r="J704" s="174"/>
      <c r="AV704" s="174"/>
    </row>
    <row r="705" spans="6:48" ht="15.75" customHeight="1">
      <c r="F705" s="370"/>
      <c r="G705" s="370"/>
      <c r="H705" s="370"/>
      <c r="J705" s="174"/>
      <c r="AV705" s="174"/>
    </row>
    <row r="706" spans="6:48" ht="15.75" customHeight="1">
      <c r="F706" s="370"/>
      <c r="G706" s="370"/>
      <c r="H706" s="370"/>
      <c r="J706" s="174"/>
      <c r="AV706" s="174"/>
    </row>
    <row r="707" spans="6:48" ht="15.75" customHeight="1">
      <c r="F707" s="370"/>
      <c r="G707" s="370"/>
      <c r="H707" s="370"/>
      <c r="J707" s="174"/>
      <c r="AV707" s="174"/>
    </row>
    <row r="708" spans="6:48" ht="15.75" customHeight="1">
      <c r="F708" s="370"/>
      <c r="G708" s="370"/>
      <c r="H708" s="370"/>
      <c r="J708" s="174"/>
      <c r="AV708" s="174"/>
    </row>
    <row r="709" spans="6:48" ht="15.75" customHeight="1">
      <c r="F709" s="370"/>
      <c r="G709" s="370"/>
      <c r="H709" s="370"/>
      <c r="J709" s="174"/>
      <c r="AV709" s="174"/>
    </row>
    <row r="710" spans="6:48" ht="15.75" customHeight="1">
      <c r="F710" s="370"/>
      <c r="G710" s="370"/>
      <c r="H710" s="370"/>
      <c r="J710" s="174"/>
      <c r="AV710" s="174"/>
    </row>
    <row r="711" spans="6:48" ht="15.75" customHeight="1">
      <c r="F711" s="370"/>
      <c r="G711" s="370"/>
      <c r="H711" s="370"/>
      <c r="J711" s="174"/>
      <c r="AV711" s="174"/>
    </row>
    <row r="712" spans="6:48" ht="15.75" customHeight="1">
      <c r="F712" s="370"/>
      <c r="G712" s="370"/>
      <c r="H712" s="370"/>
      <c r="J712" s="174"/>
      <c r="AV712" s="174"/>
    </row>
    <row r="713" spans="6:48" ht="15.75" customHeight="1">
      <c r="F713" s="370"/>
      <c r="G713" s="370"/>
      <c r="H713" s="370"/>
      <c r="J713" s="174"/>
      <c r="AV713" s="174"/>
    </row>
    <row r="714" spans="6:48" ht="15.75" customHeight="1">
      <c r="F714" s="370"/>
      <c r="G714" s="370"/>
      <c r="H714" s="370"/>
      <c r="J714" s="174"/>
      <c r="AV714" s="174"/>
    </row>
    <row r="715" spans="6:48" ht="15.75" customHeight="1">
      <c r="F715" s="370"/>
      <c r="G715" s="370"/>
      <c r="H715" s="370"/>
      <c r="J715" s="174"/>
      <c r="AV715" s="174"/>
    </row>
    <row r="716" spans="6:48" ht="15.75" customHeight="1">
      <c r="F716" s="370"/>
      <c r="G716" s="370"/>
      <c r="H716" s="370"/>
      <c r="J716" s="174"/>
      <c r="AV716" s="174"/>
    </row>
    <row r="717" spans="6:48" ht="15.75" customHeight="1">
      <c r="F717" s="370"/>
      <c r="G717" s="370"/>
      <c r="H717" s="370"/>
      <c r="J717" s="174"/>
      <c r="AV717" s="174"/>
    </row>
    <row r="718" spans="6:48" ht="15.75" customHeight="1">
      <c r="F718" s="370"/>
      <c r="G718" s="370"/>
      <c r="H718" s="370"/>
      <c r="J718" s="174"/>
      <c r="AV718" s="174"/>
    </row>
    <row r="719" spans="6:48" ht="15.75" customHeight="1">
      <c r="F719" s="370"/>
      <c r="G719" s="370"/>
      <c r="H719" s="370"/>
      <c r="J719" s="174"/>
      <c r="AV719" s="174"/>
    </row>
    <row r="720" spans="6:48" ht="15.75" customHeight="1">
      <c r="F720" s="370"/>
      <c r="G720" s="370"/>
      <c r="H720" s="370"/>
      <c r="J720" s="174"/>
      <c r="AV720" s="174"/>
    </row>
    <row r="721" spans="6:48" ht="15.75" customHeight="1">
      <c r="F721" s="370"/>
      <c r="G721" s="370"/>
      <c r="H721" s="370"/>
      <c r="J721" s="174"/>
      <c r="AV721" s="174"/>
    </row>
    <row r="722" spans="6:48" ht="15.75" customHeight="1">
      <c r="F722" s="370"/>
      <c r="G722" s="370"/>
      <c r="H722" s="370"/>
      <c r="J722" s="174"/>
      <c r="AV722" s="174"/>
    </row>
    <row r="723" spans="6:48" ht="15.75" customHeight="1">
      <c r="F723" s="370"/>
      <c r="G723" s="370"/>
      <c r="H723" s="370"/>
      <c r="J723" s="174"/>
      <c r="AV723" s="174"/>
    </row>
    <row r="724" spans="6:48" ht="15.75" customHeight="1">
      <c r="F724" s="370"/>
      <c r="G724" s="370"/>
      <c r="H724" s="370"/>
      <c r="J724" s="174"/>
      <c r="AV724" s="174"/>
    </row>
    <row r="725" spans="6:48" ht="15.75" customHeight="1">
      <c r="F725" s="370"/>
      <c r="G725" s="370"/>
      <c r="H725" s="370"/>
      <c r="J725" s="174"/>
      <c r="AV725" s="174"/>
    </row>
    <row r="726" spans="6:48" ht="15.75" customHeight="1">
      <c r="F726" s="370"/>
      <c r="G726" s="370"/>
      <c r="H726" s="370"/>
      <c r="J726" s="174"/>
      <c r="AV726" s="174"/>
    </row>
    <row r="727" spans="6:48" ht="15.75" customHeight="1">
      <c r="F727" s="370"/>
      <c r="G727" s="370"/>
      <c r="H727" s="370"/>
      <c r="J727" s="174"/>
      <c r="AV727" s="174"/>
    </row>
    <row r="728" spans="6:48" ht="15.75" customHeight="1">
      <c r="F728" s="370"/>
      <c r="G728" s="370"/>
      <c r="H728" s="370"/>
      <c r="J728" s="174"/>
      <c r="AV728" s="174"/>
    </row>
    <row r="729" spans="6:48" ht="15.75" customHeight="1">
      <c r="F729" s="370"/>
      <c r="G729" s="370"/>
      <c r="H729" s="370"/>
      <c r="J729" s="174"/>
      <c r="AV729" s="174"/>
    </row>
    <row r="730" spans="6:48" ht="15.75" customHeight="1">
      <c r="F730" s="370"/>
      <c r="G730" s="370"/>
      <c r="H730" s="370"/>
      <c r="J730" s="174"/>
      <c r="AV730" s="174"/>
    </row>
    <row r="731" spans="6:48" ht="15.75" customHeight="1">
      <c r="F731" s="370"/>
      <c r="G731" s="370"/>
      <c r="H731" s="370"/>
      <c r="J731" s="174"/>
      <c r="AV731" s="174"/>
    </row>
    <row r="732" spans="6:48" ht="15.75" customHeight="1">
      <c r="F732" s="370"/>
      <c r="G732" s="370"/>
      <c r="H732" s="370"/>
      <c r="J732" s="174"/>
      <c r="AV732" s="174"/>
    </row>
    <row r="733" spans="6:48" ht="15.75" customHeight="1">
      <c r="F733" s="370"/>
      <c r="G733" s="370"/>
      <c r="H733" s="370"/>
      <c r="J733" s="174"/>
      <c r="AV733" s="174"/>
    </row>
    <row r="734" spans="6:48" ht="15.75" customHeight="1">
      <c r="F734" s="370"/>
      <c r="G734" s="370"/>
      <c r="H734" s="370"/>
      <c r="J734" s="174"/>
      <c r="AV734" s="174"/>
    </row>
    <row r="735" spans="6:48" ht="15.75" customHeight="1">
      <c r="F735" s="370"/>
      <c r="G735" s="370"/>
      <c r="H735" s="370"/>
      <c r="J735" s="174"/>
      <c r="AV735" s="174"/>
    </row>
    <row r="736" spans="6:48" ht="15.75" customHeight="1">
      <c r="F736" s="370"/>
      <c r="G736" s="370"/>
      <c r="H736" s="370"/>
      <c r="J736" s="174"/>
      <c r="AV736" s="174"/>
    </row>
    <row r="737" spans="6:48" ht="15.75" customHeight="1">
      <c r="F737" s="370"/>
      <c r="G737" s="370"/>
      <c r="H737" s="370"/>
      <c r="J737" s="174"/>
      <c r="AV737" s="174"/>
    </row>
    <row r="738" spans="6:48" ht="15.75" customHeight="1">
      <c r="F738" s="370"/>
      <c r="G738" s="370"/>
      <c r="H738" s="370"/>
      <c r="J738" s="174"/>
      <c r="AV738" s="174"/>
    </row>
    <row r="739" spans="6:48" ht="15.75" customHeight="1">
      <c r="F739" s="370"/>
      <c r="G739" s="370"/>
      <c r="H739" s="370"/>
      <c r="J739" s="174"/>
      <c r="AV739" s="174"/>
    </row>
    <row r="740" spans="6:48" ht="15.75" customHeight="1">
      <c r="F740" s="370"/>
      <c r="G740" s="370"/>
      <c r="H740" s="370"/>
      <c r="J740" s="174"/>
      <c r="AV740" s="174"/>
    </row>
    <row r="741" spans="6:48" ht="15.75" customHeight="1">
      <c r="F741" s="370"/>
      <c r="G741" s="370"/>
      <c r="H741" s="370"/>
      <c r="J741" s="174"/>
      <c r="AV741" s="174"/>
    </row>
    <row r="742" spans="6:48" ht="15.75" customHeight="1">
      <c r="F742" s="370"/>
      <c r="G742" s="370"/>
      <c r="H742" s="370"/>
      <c r="J742" s="174"/>
      <c r="AV742" s="174"/>
    </row>
    <row r="743" spans="6:48" ht="15.75" customHeight="1">
      <c r="F743" s="370"/>
      <c r="G743" s="370"/>
      <c r="H743" s="370"/>
      <c r="J743" s="174"/>
      <c r="AV743" s="174"/>
    </row>
    <row r="744" spans="6:48" ht="15.75" customHeight="1">
      <c r="F744" s="370"/>
      <c r="G744" s="370"/>
      <c r="H744" s="370"/>
      <c r="J744" s="174"/>
      <c r="AV744" s="174"/>
    </row>
    <row r="745" spans="6:48" ht="15.75" customHeight="1">
      <c r="F745" s="370"/>
      <c r="G745" s="370"/>
      <c r="H745" s="370"/>
      <c r="J745" s="174"/>
      <c r="AV745" s="174"/>
    </row>
    <row r="746" spans="6:48" ht="15.75" customHeight="1">
      <c r="F746" s="370"/>
      <c r="G746" s="370"/>
      <c r="H746" s="370"/>
      <c r="J746" s="174"/>
      <c r="AV746" s="174"/>
    </row>
    <row r="747" spans="6:48" ht="15.75" customHeight="1">
      <c r="F747" s="370"/>
      <c r="G747" s="370"/>
      <c r="H747" s="370"/>
      <c r="J747" s="174"/>
      <c r="AV747" s="174"/>
    </row>
    <row r="748" spans="6:48" ht="15.75" customHeight="1">
      <c r="F748" s="370"/>
      <c r="G748" s="370"/>
      <c r="H748" s="370"/>
      <c r="J748" s="174"/>
      <c r="AV748" s="174"/>
    </row>
    <row r="749" spans="6:48" ht="15.75" customHeight="1">
      <c r="F749" s="370"/>
      <c r="G749" s="370"/>
      <c r="H749" s="370"/>
      <c r="J749" s="174"/>
      <c r="AV749" s="174"/>
    </row>
    <row r="750" spans="6:48" ht="15.75" customHeight="1">
      <c r="F750" s="370"/>
      <c r="G750" s="370"/>
      <c r="H750" s="370"/>
      <c r="J750" s="174"/>
      <c r="AV750" s="174"/>
    </row>
    <row r="751" spans="6:48" ht="15.75" customHeight="1">
      <c r="F751" s="370"/>
      <c r="G751" s="370"/>
      <c r="H751" s="370"/>
      <c r="J751" s="174"/>
      <c r="AV751" s="174"/>
    </row>
    <row r="752" spans="6:48" ht="15.75" customHeight="1">
      <c r="F752" s="370"/>
      <c r="G752" s="370"/>
      <c r="H752" s="370"/>
      <c r="J752" s="174"/>
      <c r="AV752" s="174"/>
    </row>
    <row r="753" spans="6:48" ht="15.75" customHeight="1">
      <c r="F753" s="370"/>
      <c r="G753" s="370"/>
      <c r="H753" s="370"/>
      <c r="J753" s="174"/>
      <c r="AV753" s="174"/>
    </row>
    <row r="754" spans="6:48" ht="15.75" customHeight="1">
      <c r="F754" s="370"/>
      <c r="G754" s="370"/>
      <c r="H754" s="370"/>
      <c r="J754" s="174"/>
      <c r="AV754" s="174"/>
    </row>
    <row r="755" spans="6:48" ht="15.75" customHeight="1">
      <c r="F755" s="370"/>
      <c r="G755" s="370"/>
      <c r="H755" s="370"/>
      <c r="J755" s="174"/>
      <c r="AV755" s="174"/>
    </row>
    <row r="756" spans="6:48" ht="15.75" customHeight="1">
      <c r="F756" s="370"/>
      <c r="G756" s="370"/>
      <c r="H756" s="370"/>
      <c r="J756" s="174"/>
      <c r="AV756" s="174"/>
    </row>
    <row r="757" spans="6:48" ht="15.75" customHeight="1">
      <c r="F757" s="370"/>
      <c r="G757" s="370"/>
      <c r="H757" s="370"/>
      <c r="J757" s="174"/>
      <c r="AV757" s="174"/>
    </row>
    <row r="758" spans="6:48" ht="15.75" customHeight="1">
      <c r="F758" s="370"/>
      <c r="G758" s="370"/>
      <c r="H758" s="370"/>
      <c r="J758" s="174"/>
      <c r="AV758" s="174"/>
    </row>
    <row r="759" spans="6:48" ht="15.75" customHeight="1">
      <c r="F759" s="370"/>
      <c r="G759" s="370"/>
      <c r="H759" s="370"/>
      <c r="J759" s="174"/>
      <c r="AV759" s="174"/>
    </row>
    <row r="760" spans="6:48" ht="15.75" customHeight="1">
      <c r="F760" s="370"/>
      <c r="G760" s="370"/>
      <c r="H760" s="370"/>
      <c r="J760" s="174"/>
      <c r="AV760" s="174"/>
    </row>
    <row r="761" spans="6:48" ht="15.75" customHeight="1">
      <c r="F761" s="370"/>
      <c r="G761" s="370"/>
      <c r="H761" s="370"/>
      <c r="J761" s="174"/>
      <c r="AV761" s="174"/>
    </row>
    <row r="762" spans="6:48" ht="15.75" customHeight="1">
      <c r="F762" s="370"/>
      <c r="G762" s="370"/>
      <c r="H762" s="370"/>
      <c r="J762" s="174"/>
      <c r="AV762" s="174"/>
    </row>
    <row r="763" spans="6:48" ht="15.75" customHeight="1">
      <c r="F763" s="370"/>
      <c r="G763" s="370"/>
      <c r="H763" s="370"/>
      <c r="J763" s="174"/>
      <c r="AV763" s="174"/>
    </row>
    <row r="764" spans="6:48" ht="15.75" customHeight="1">
      <c r="F764" s="370"/>
      <c r="G764" s="370"/>
      <c r="H764" s="370"/>
      <c r="J764" s="174"/>
      <c r="AV764" s="174"/>
    </row>
    <row r="765" spans="6:48" ht="15.75" customHeight="1">
      <c r="F765" s="370"/>
      <c r="G765" s="370"/>
      <c r="H765" s="370"/>
      <c r="J765" s="174"/>
      <c r="AV765" s="174"/>
    </row>
    <row r="766" spans="6:48" ht="15.75" customHeight="1">
      <c r="F766" s="370"/>
      <c r="G766" s="370"/>
      <c r="H766" s="370"/>
      <c r="J766" s="174"/>
      <c r="AV766" s="174"/>
    </row>
    <row r="767" spans="6:48" ht="15.75" customHeight="1">
      <c r="F767" s="370"/>
      <c r="G767" s="370"/>
      <c r="H767" s="370"/>
      <c r="J767" s="174"/>
      <c r="AV767" s="174"/>
    </row>
    <row r="768" spans="6:48" ht="15.75" customHeight="1">
      <c r="F768" s="370"/>
      <c r="G768" s="370"/>
      <c r="H768" s="370"/>
      <c r="J768" s="174"/>
      <c r="AV768" s="174"/>
    </row>
    <row r="769" spans="6:48" ht="15.75" customHeight="1">
      <c r="F769" s="370"/>
      <c r="G769" s="370"/>
      <c r="H769" s="370"/>
      <c r="J769" s="174"/>
      <c r="AV769" s="174"/>
    </row>
    <row r="770" spans="6:48" ht="15.75" customHeight="1">
      <c r="F770" s="370"/>
      <c r="G770" s="370"/>
      <c r="H770" s="370"/>
      <c r="J770" s="174"/>
      <c r="AV770" s="174"/>
    </row>
    <row r="771" spans="6:48" ht="15.75" customHeight="1">
      <c r="F771" s="370"/>
      <c r="G771" s="370"/>
      <c r="H771" s="370"/>
      <c r="J771" s="174"/>
      <c r="AV771" s="174"/>
    </row>
    <row r="772" spans="6:48" ht="15.75" customHeight="1">
      <c r="F772" s="370"/>
      <c r="G772" s="370"/>
      <c r="H772" s="370"/>
      <c r="J772" s="174"/>
      <c r="AV772" s="174"/>
    </row>
    <row r="773" spans="6:48" ht="15.75" customHeight="1">
      <c r="F773" s="370"/>
      <c r="G773" s="370"/>
      <c r="H773" s="370"/>
      <c r="J773" s="174"/>
      <c r="AV773" s="174"/>
    </row>
    <row r="774" spans="6:48" ht="15.75" customHeight="1">
      <c r="F774" s="370"/>
      <c r="G774" s="370"/>
      <c r="H774" s="370"/>
      <c r="J774" s="174"/>
      <c r="AV774" s="174"/>
    </row>
    <row r="775" spans="6:48" ht="15.75" customHeight="1">
      <c r="F775" s="370"/>
      <c r="G775" s="370"/>
      <c r="H775" s="370"/>
      <c r="J775" s="174"/>
      <c r="AV775" s="174"/>
    </row>
    <row r="776" spans="6:48" ht="15.75" customHeight="1">
      <c r="F776" s="370"/>
      <c r="G776" s="370"/>
      <c r="H776" s="370"/>
      <c r="J776" s="174"/>
      <c r="AV776" s="174"/>
    </row>
    <row r="777" spans="6:48" ht="15.75" customHeight="1">
      <c r="F777" s="370"/>
      <c r="G777" s="370"/>
      <c r="H777" s="370"/>
      <c r="J777" s="174"/>
      <c r="AV777" s="174"/>
    </row>
    <row r="778" spans="6:48" ht="15.75" customHeight="1">
      <c r="F778" s="370"/>
      <c r="G778" s="370"/>
      <c r="H778" s="370"/>
      <c r="J778" s="174"/>
      <c r="AV778" s="174"/>
    </row>
    <row r="779" spans="6:48" ht="15.75" customHeight="1">
      <c r="F779" s="370"/>
      <c r="G779" s="370"/>
      <c r="H779" s="370"/>
      <c r="J779" s="174"/>
      <c r="AV779" s="174"/>
    </row>
    <row r="780" spans="6:48" ht="15.75" customHeight="1">
      <c r="F780" s="370"/>
      <c r="G780" s="370"/>
      <c r="H780" s="370"/>
      <c r="J780" s="174"/>
      <c r="AV780" s="174"/>
    </row>
    <row r="781" spans="6:48" ht="15.75" customHeight="1">
      <c r="F781" s="370"/>
      <c r="G781" s="370"/>
      <c r="H781" s="370"/>
      <c r="J781" s="174"/>
      <c r="AV781" s="174"/>
    </row>
    <row r="782" spans="6:48" ht="15.75" customHeight="1">
      <c r="F782" s="370"/>
      <c r="G782" s="370"/>
      <c r="H782" s="370"/>
      <c r="J782" s="174"/>
      <c r="AV782" s="174"/>
    </row>
    <row r="783" spans="6:48" ht="15.75" customHeight="1">
      <c r="F783" s="370"/>
      <c r="G783" s="370"/>
      <c r="H783" s="370"/>
      <c r="J783" s="174"/>
      <c r="AV783" s="174"/>
    </row>
    <row r="784" spans="6:48" ht="15.75" customHeight="1">
      <c r="F784" s="370"/>
      <c r="G784" s="370"/>
      <c r="H784" s="370"/>
      <c r="J784" s="174"/>
      <c r="AV784" s="174"/>
    </row>
    <row r="785" spans="6:48" ht="15.75" customHeight="1">
      <c r="F785" s="370"/>
      <c r="G785" s="370"/>
      <c r="H785" s="370"/>
      <c r="J785" s="174"/>
      <c r="AV785" s="174"/>
    </row>
    <row r="786" spans="6:48" ht="15.75" customHeight="1">
      <c r="F786" s="370"/>
      <c r="G786" s="370"/>
      <c r="H786" s="370"/>
      <c r="J786" s="174"/>
      <c r="AV786" s="174"/>
    </row>
    <row r="787" spans="6:48" ht="15.75" customHeight="1">
      <c r="F787" s="370"/>
      <c r="G787" s="370"/>
      <c r="H787" s="370"/>
      <c r="J787" s="174"/>
      <c r="AV787" s="174"/>
    </row>
    <row r="788" spans="6:48" ht="15.75" customHeight="1">
      <c r="F788" s="370"/>
      <c r="G788" s="370"/>
      <c r="H788" s="370"/>
      <c r="J788" s="174"/>
      <c r="AV788" s="174"/>
    </row>
    <row r="789" spans="6:48" ht="15.75" customHeight="1">
      <c r="F789" s="370"/>
      <c r="G789" s="370"/>
      <c r="H789" s="370"/>
      <c r="J789" s="174"/>
      <c r="AV789" s="174"/>
    </row>
    <row r="790" spans="6:48" ht="15.75" customHeight="1">
      <c r="F790" s="370"/>
      <c r="G790" s="370"/>
      <c r="H790" s="370"/>
      <c r="J790" s="174"/>
      <c r="AV790" s="174"/>
    </row>
    <row r="791" spans="6:48" ht="15.75" customHeight="1">
      <c r="F791" s="370"/>
      <c r="G791" s="370"/>
      <c r="H791" s="370"/>
      <c r="J791" s="174"/>
      <c r="AV791" s="174"/>
    </row>
    <row r="792" spans="6:48" ht="15.75" customHeight="1">
      <c r="F792" s="370"/>
      <c r="G792" s="370"/>
      <c r="H792" s="370"/>
      <c r="J792" s="174"/>
      <c r="AV792" s="174"/>
    </row>
    <row r="793" spans="6:48" ht="15.75" customHeight="1">
      <c r="F793" s="370"/>
      <c r="G793" s="370"/>
      <c r="H793" s="370"/>
      <c r="J793" s="174"/>
      <c r="AV793" s="174"/>
    </row>
    <row r="794" spans="6:48" ht="15.75" customHeight="1">
      <c r="F794" s="370"/>
      <c r="G794" s="370"/>
      <c r="H794" s="370"/>
      <c r="J794" s="174"/>
      <c r="AV794" s="174"/>
    </row>
    <row r="795" spans="6:48" ht="15.75" customHeight="1">
      <c r="F795" s="370"/>
      <c r="G795" s="370"/>
      <c r="H795" s="370"/>
      <c r="J795" s="174"/>
      <c r="AV795" s="174"/>
    </row>
    <row r="796" spans="6:48" ht="15.75" customHeight="1">
      <c r="F796" s="370"/>
      <c r="G796" s="370"/>
      <c r="H796" s="370"/>
      <c r="J796" s="174"/>
      <c r="AV796" s="174"/>
    </row>
    <row r="797" spans="6:48" ht="15.75" customHeight="1">
      <c r="F797" s="370"/>
      <c r="G797" s="370"/>
      <c r="H797" s="370"/>
      <c r="J797" s="174"/>
      <c r="AV797" s="174"/>
    </row>
    <row r="798" spans="6:48" ht="15.75" customHeight="1">
      <c r="F798" s="370"/>
      <c r="G798" s="370"/>
      <c r="H798" s="370"/>
      <c r="J798" s="174"/>
      <c r="AV798" s="174"/>
    </row>
    <row r="799" spans="6:48" ht="15.75" customHeight="1">
      <c r="F799" s="370"/>
      <c r="G799" s="370"/>
      <c r="H799" s="370"/>
      <c r="J799" s="174"/>
      <c r="AV799" s="174"/>
    </row>
    <row r="800" spans="6:48" ht="15.75" customHeight="1">
      <c r="F800" s="370"/>
      <c r="G800" s="370"/>
      <c r="H800" s="370"/>
      <c r="J800" s="174"/>
      <c r="AV800" s="174"/>
    </row>
    <row r="801" spans="6:48" ht="15.75" customHeight="1">
      <c r="F801" s="370"/>
      <c r="G801" s="370"/>
      <c r="H801" s="370"/>
      <c r="J801" s="174"/>
      <c r="AV801" s="174"/>
    </row>
    <row r="802" spans="6:48" ht="15.75" customHeight="1">
      <c r="F802" s="370"/>
      <c r="G802" s="370"/>
      <c r="H802" s="370"/>
      <c r="J802" s="174"/>
      <c r="AV802" s="174"/>
    </row>
    <row r="803" spans="6:48" ht="15.75" customHeight="1">
      <c r="F803" s="370"/>
      <c r="G803" s="370"/>
      <c r="H803" s="370"/>
      <c r="J803" s="174"/>
      <c r="AV803" s="174"/>
    </row>
    <row r="804" spans="6:48" ht="15.75" customHeight="1">
      <c r="F804" s="370"/>
      <c r="G804" s="370"/>
      <c r="H804" s="370"/>
      <c r="J804" s="174"/>
      <c r="AV804" s="174"/>
    </row>
    <row r="805" spans="6:48" ht="15.75" customHeight="1">
      <c r="F805" s="370"/>
      <c r="G805" s="370"/>
      <c r="H805" s="370"/>
      <c r="J805" s="174"/>
      <c r="AV805" s="174"/>
    </row>
    <row r="806" spans="6:48" ht="15.75" customHeight="1">
      <c r="F806" s="370"/>
      <c r="G806" s="370"/>
      <c r="H806" s="370"/>
      <c r="J806" s="174"/>
      <c r="AV806" s="174"/>
    </row>
    <row r="807" spans="6:48" ht="15.75" customHeight="1">
      <c r="F807" s="370"/>
      <c r="G807" s="370"/>
      <c r="H807" s="370"/>
      <c r="J807" s="174"/>
      <c r="AV807" s="174"/>
    </row>
    <row r="808" spans="6:48" ht="15.75" customHeight="1">
      <c r="F808" s="370"/>
      <c r="G808" s="370"/>
      <c r="H808" s="370"/>
      <c r="J808" s="174"/>
      <c r="AV808" s="174"/>
    </row>
    <row r="809" spans="6:48" ht="15.75" customHeight="1">
      <c r="F809" s="370"/>
      <c r="G809" s="370"/>
      <c r="H809" s="370"/>
      <c r="J809" s="174"/>
      <c r="AV809" s="174"/>
    </row>
    <row r="810" spans="6:48" ht="15.75" customHeight="1">
      <c r="F810" s="370"/>
      <c r="G810" s="370"/>
      <c r="H810" s="370"/>
      <c r="J810" s="174"/>
      <c r="AV810" s="174"/>
    </row>
    <row r="811" spans="6:48" ht="15.75" customHeight="1">
      <c r="F811" s="370"/>
      <c r="G811" s="370"/>
      <c r="H811" s="370"/>
      <c r="J811" s="174"/>
      <c r="AV811" s="174"/>
    </row>
    <row r="812" spans="6:48" ht="15.75" customHeight="1">
      <c r="F812" s="370"/>
      <c r="G812" s="370"/>
      <c r="H812" s="370"/>
      <c r="J812" s="174"/>
      <c r="AV812" s="174"/>
    </row>
    <row r="813" spans="6:48" ht="15.75" customHeight="1">
      <c r="F813" s="370"/>
      <c r="G813" s="370"/>
      <c r="H813" s="370"/>
      <c r="J813" s="174"/>
      <c r="AV813" s="174"/>
    </row>
    <row r="814" spans="6:48" ht="15.75" customHeight="1">
      <c r="F814" s="370"/>
      <c r="G814" s="370"/>
      <c r="H814" s="370"/>
      <c r="J814" s="174"/>
      <c r="AV814" s="174"/>
    </row>
    <row r="815" spans="6:48" ht="15.75" customHeight="1">
      <c r="F815" s="370"/>
      <c r="G815" s="370"/>
      <c r="H815" s="370"/>
      <c r="J815" s="174"/>
      <c r="AV815" s="174"/>
    </row>
    <row r="816" spans="6:48" ht="15.75" customHeight="1">
      <c r="F816" s="370"/>
      <c r="G816" s="370"/>
      <c r="H816" s="370"/>
      <c r="J816" s="174"/>
      <c r="AV816" s="174"/>
    </row>
    <row r="817" spans="6:48" ht="15.75" customHeight="1">
      <c r="F817" s="370"/>
      <c r="G817" s="370"/>
      <c r="H817" s="370"/>
      <c r="J817" s="174"/>
      <c r="AV817" s="174"/>
    </row>
    <row r="818" spans="6:48" ht="15.75" customHeight="1">
      <c r="F818" s="370"/>
      <c r="G818" s="370"/>
      <c r="H818" s="370"/>
      <c r="J818" s="174"/>
      <c r="AV818" s="174"/>
    </row>
    <row r="819" spans="6:48" ht="15.75" customHeight="1">
      <c r="F819" s="370"/>
      <c r="G819" s="370"/>
      <c r="H819" s="370"/>
      <c r="J819" s="174"/>
      <c r="AV819" s="174"/>
    </row>
    <row r="820" spans="6:48" ht="15.75" customHeight="1">
      <c r="F820" s="370"/>
      <c r="G820" s="370"/>
      <c r="H820" s="370"/>
      <c r="J820" s="174"/>
      <c r="AV820" s="174"/>
    </row>
    <row r="821" spans="6:48" ht="15.75" customHeight="1">
      <c r="F821" s="370"/>
      <c r="G821" s="370"/>
      <c r="H821" s="370"/>
      <c r="J821" s="174"/>
      <c r="AV821" s="174"/>
    </row>
    <row r="822" spans="6:48" ht="15.75" customHeight="1">
      <c r="F822" s="370"/>
      <c r="G822" s="370"/>
      <c r="H822" s="370"/>
      <c r="J822" s="174"/>
      <c r="AV822" s="174"/>
    </row>
    <row r="823" spans="6:48" ht="15.75" customHeight="1">
      <c r="F823" s="370"/>
      <c r="G823" s="370"/>
      <c r="H823" s="370"/>
      <c r="J823" s="174"/>
      <c r="AV823" s="174"/>
    </row>
    <row r="824" spans="6:48" ht="15.75" customHeight="1">
      <c r="F824" s="370"/>
      <c r="G824" s="370"/>
      <c r="H824" s="370"/>
      <c r="J824" s="174"/>
      <c r="AV824" s="174"/>
    </row>
    <row r="825" spans="6:48" ht="15.75" customHeight="1">
      <c r="F825" s="370"/>
      <c r="G825" s="370"/>
      <c r="H825" s="370"/>
      <c r="J825" s="174"/>
      <c r="AV825" s="174"/>
    </row>
    <row r="826" spans="6:48" ht="15.75" customHeight="1">
      <c r="F826" s="370"/>
      <c r="G826" s="370"/>
      <c r="H826" s="370"/>
      <c r="J826" s="174"/>
      <c r="AV826" s="174"/>
    </row>
    <row r="827" spans="6:48" ht="15.75" customHeight="1">
      <c r="F827" s="370"/>
      <c r="G827" s="370"/>
      <c r="H827" s="370"/>
      <c r="J827" s="174"/>
      <c r="AV827" s="174"/>
    </row>
    <row r="828" spans="6:48" ht="15.75" customHeight="1">
      <c r="F828" s="370"/>
      <c r="G828" s="370"/>
      <c r="H828" s="370"/>
      <c r="J828" s="174"/>
      <c r="AV828" s="174"/>
    </row>
    <row r="829" spans="6:48" ht="15.75" customHeight="1">
      <c r="F829" s="370"/>
      <c r="G829" s="370"/>
      <c r="H829" s="370"/>
      <c r="J829" s="174"/>
      <c r="AV829" s="174"/>
    </row>
    <row r="830" spans="6:48" ht="15.75" customHeight="1">
      <c r="F830" s="370"/>
      <c r="G830" s="370"/>
      <c r="H830" s="370"/>
      <c r="J830" s="174"/>
      <c r="AV830" s="174"/>
    </row>
    <row r="831" spans="6:48" ht="15.75" customHeight="1">
      <c r="F831" s="370"/>
      <c r="G831" s="370"/>
      <c r="H831" s="370"/>
      <c r="J831" s="174"/>
      <c r="AV831" s="174"/>
    </row>
    <row r="832" spans="6:48" ht="15.75" customHeight="1">
      <c r="F832" s="370"/>
      <c r="G832" s="370"/>
      <c r="H832" s="370"/>
      <c r="J832" s="174"/>
      <c r="AV832" s="174"/>
    </row>
    <row r="833" spans="6:48" ht="15.75" customHeight="1">
      <c r="F833" s="370"/>
      <c r="G833" s="370"/>
      <c r="H833" s="370"/>
      <c r="J833" s="174"/>
      <c r="AV833" s="174"/>
    </row>
    <row r="834" spans="6:48" ht="15.75" customHeight="1">
      <c r="F834" s="370"/>
      <c r="G834" s="370"/>
      <c r="H834" s="370"/>
      <c r="J834" s="174"/>
      <c r="AV834" s="174"/>
    </row>
    <row r="835" spans="6:48" ht="15.75" customHeight="1">
      <c r="F835" s="370"/>
      <c r="G835" s="370"/>
      <c r="H835" s="370"/>
      <c r="J835" s="174"/>
      <c r="AV835" s="174"/>
    </row>
    <row r="836" spans="6:48" ht="15.75" customHeight="1">
      <c r="F836" s="370"/>
      <c r="G836" s="370"/>
      <c r="H836" s="370"/>
      <c r="J836" s="174"/>
      <c r="AV836" s="174"/>
    </row>
    <row r="837" spans="6:48" ht="15.75" customHeight="1">
      <c r="F837" s="370"/>
      <c r="G837" s="370"/>
      <c r="H837" s="370"/>
      <c r="J837" s="174"/>
      <c r="AV837" s="174"/>
    </row>
    <row r="838" spans="6:48" ht="15.75" customHeight="1">
      <c r="F838" s="370"/>
      <c r="G838" s="370"/>
      <c r="H838" s="370"/>
      <c r="J838" s="174"/>
      <c r="AV838" s="174"/>
    </row>
    <row r="839" spans="6:48" ht="15.75" customHeight="1">
      <c r="F839" s="370"/>
      <c r="G839" s="370"/>
      <c r="H839" s="370"/>
      <c r="J839" s="174"/>
      <c r="AV839" s="174"/>
    </row>
    <row r="840" spans="6:48" ht="15.75" customHeight="1">
      <c r="F840" s="370"/>
      <c r="G840" s="370"/>
      <c r="H840" s="370"/>
      <c r="J840" s="174"/>
      <c r="AV840" s="174"/>
    </row>
    <row r="841" spans="6:48" ht="15.75" customHeight="1">
      <c r="F841" s="370"/>
      <c r="G841" s="370"/>
      <c r="H841" s="370"/>
      <c r="J841" s="174"/>
      <c r="AV841" s="174"/>
    </row>
    <row r="842" spans="6:48" ht="15.75" customHeight="1">
      <c r="F842" s="370"/>
      <c r="G842" s="370"/>
      <c r="H842" s="370"/>
      <c r="J842" s="174"/>
      <c r="AV842" s="174"/>
    </row>
    <row r="843" spans="6:48" ht="15.75" customHeight="1">
      <c r="F843" s="370"/>
      <c r="G843" s="370"/>
      <c r="H843" s="370"/>
      <c r="J843" s="174"/>
      <c r="AV843" s="174"/>
    </row>
    <row r="844" spans="6:48" ht="15.75" customHeight="1">
      <c r="F844" s="370"/>
      <c r="G844" s="370"/>
      <c r="H844" s="370"/>
      <c r="J844" s="174"/>
      <c r="AV844" s="174"/>
    </row>
    <row r="845" spans="6:48" ht="15.75" customHeight="1">
      <c r="F845" s="370"/>
      <c r="G845" s="370"/>
      <c r="H845" s="370"/>
      <c r="J845" s="174"/>
      <c r="AV845" s="174"/>
    </row>
    <row r="846" spans="6:48" ht="15.75" customHeight="1">
      <c r="F846" s="370"/>
      <c r="G846" s="370"/>
      <c r="H846" s="370"/>
      <c r="J846" s="174"/>
      <c r="AV846" s="174"/>
    </row>
    <row r="847" spans="6:48" ht="15.75" customHeight="1">
      <c r="F847" s="370"/>
      <c r="G847" s="370"/>
      <c r="H847" s="370"/>
      <c r="J847" s="174"/>
      <c r="AV847" s="174"/>
    </row>
    <row r="848" spans="6:48" ht="15.75" customHeight="1">
      <c r="F848" s="370"/>
      <c r="G848" s="370"/>
      <c r="H848" s="370"/>
      <c r="J848" s="174"/>
      <c r="AV848" s="174"/>
    </row>
    <row r="849" spans="6:48" ht="15.75" customHeight="1">
      <c r="F849" s="370"/>
      <c r="G849" s="370"/>
      <c r="H849" s="370"/>
      <c r="J849" s="174"/>
      <c r="AV849" s="174"/>
    </row>
    <row r="850" spans="6:48" ht="15.75" customHeight="1">
      <c r="F850" s="370"/>
      <c r="G850" s="370"/>
      <c r="H850" s="370"/>
      <c r="J850" s="174"/>
      <c r="AV850" s="174"/>
    </row>
    <row r="851" spans="6:48" ht="15.75" customHeight="1">
      <c r="F851" s="370"/>
      <c r="G851" s="370"/>
      <c r="H851" s="370"/>
      <c r="J851" s="174"/>
      <c r="AV851" s="174"/>
    </row>
    <row r="852" spans="6:48" ht="15.75" customHeight="1">
      <c r="F852" s="370"/>
      <c r="G852" s="370"/>
      <c r="H852" s="370"/>
      <c r="J852" s="174"/>
      <c r="AV852" s="174"/>
    </row>
    <row r="853" spans="6:48" ht="15.75" customHeight="1">
      <c r="F853" s="370"/>
      <c r="G853" s="370"/>
      <c r="H853" s="370"/>
      <c r="J853" s="174"/>
      <c r="AV853" s="174"/>
    </row>
    <row r="854" spans="6:48" ht="15.75" customHeight="1">
      <c r="F854" s="370"/>
      <c r="G854" s="370"/>
      <c r="H854" s="370"/>
      <c r="J854" s="174"/>
      <c r="AV854" s="174"/>
    </row>
    <row r="855" spans="6:48" ht="15.75" customHeight="1">
      <c r="F855" s="370"/>
      <c r="G855" s="370"/>
      <c r="H855" s="370"/>
      <c r="J855" s="174"/>
      <c r="AV855" s="174"/>
    </row>
    <row r="856" spans="6:48" ht="15.75" customHeight="1">
      <c r="F856" s="370"/>
      <c r="G856" s="370"/>
      <c r="H856" s="370"/>
      <c r="J856" s="174"/>
      <c r="AV856" s="174"/>
    </row>
    <row r="857" spans="6:48" ht="15.75" customHeight="1">
      <c r="F857" s="370"/>
      <c r="G857" s="370"/>
      <c r="H857" s="370"/>
      <c r="J857" s="174"/>
      <c r="AV857" s="174"/>
    </row>
    <row r="858" spans="6:48" ht="15.75" customHeight="1">
      <c r="F858" s="370"/>
      <c r="G858" s="370"/>
      <c r="H858" s="370"/>
      <c r="J858" s="174"/>
      <c r="AV858" s="174"/>
    </row>
    <row r="859" spans="6:48" ht="15.75" customHeight="1">
      <c r="F859" s="370"/>
      <c r="G859" s="370"/>
      <c r="H859" s="370"/>
      <c r="J859" s="174"/>
      <c r="AV859" s="174"/>
    </row>
    <row r="860" spans="6:48" ht="15.75" customHeight="1">
      <c r="F860" s="370"/>
      <c r="G860" s="370"/>
      <c r="H860" s="370"/>
      <c r="J860" s="174"/>
      <c r="AV860" s="174"/>
    </row>
    <row r="861" spans="6:48" ht="15.75" customHeight="1">
      <c r="F861" s="370"/>
      <c r="G861" s="370"/>
      <c r="H861" s="370"/>
      <c r="J861" s="174"/>
      <c r="AV861" s="174"/>
    </row>
    <row r="862" spans="6:48" ht="15.75" customHeight="1">
      <c r="F862" s="370"/>
      <c r="G862" s="370"/>
      <c r="H862" s="370"/>
      <c r="J862" s="174"/>
      <c r="AV862" s="174"/>
    </row>
    <row r="863" spans="6:48" ht="15.75" customHeight="1">
      <c r="F863" s="370"/>
      <c r="G863" s="370"/>
      <c r="H863" s="370"/>
      <c r="J863" s="174"/>
      <c r="AV863" s="174"/>
    </row>
    <row r="864" spans="6:48" ht="15.75" customHeight="1">
      <c r="F864" s="370"/>
      <c r="G864" s="370"/>
      <c r="H864" s="370"/>
      <c r="J864" s="174"/>
      <c r="AV864" s="174"/>
    </row>
    <row r="865" spans="6:48" ht="15.75" customHeight="1">
      <c r="F865" s="370"/>
      <c r="G865" s="370"/>
      <c r="H865" s="370"/>
      <c r="J865" s="174"/>
      <c r="AV865" s="174"/>
    </row>
    <row r="866" spans="6:48" ht="15.75" customHeight="1">
      <c r="F866" s="370"/>
      <c r="G866" s="370"/>
      <c r="H866" s="370"/>
      <c r="J866" s="174"/>
      <c r="AV866" s="174"/>
    </row>
    <row r="867" spans="6:48" ht="15.75" customHeight="1">
      <c r="F867" s="370"/>
      <c r="G867" s="370"/>
      <c r="H867" s="370"/>
      <c r="J867" s="174"/>
      <c r="AV867" s="174"/>
    </row>
    <row r="868" spans="6:48" ht="15.75" customHeight="1">
      <c r="F868" s="370"/>
      <c r="G868" s="370"/>
      <c r="H868" s="370"/>
      <c r="J868" s="174"/>
      <c r="AV868" s="174"/>
    </row>
    <row r="869" spans="6:48" ht="15.75" customHeight="1">
      <c r="F869" s="370"/>
      <c r="G869" s="370"/>
      <c r="H869" s="370"/>
      <c r="J869" s="174"/>
      <c r="AV869" s="174"/>
    </row>
    <row r="870" spans="6:48" ht="15.75" customHeight="1">
      <c r="F870" s="370"/>
      <c r="G870" s="370"/>
      <c r="H870" s="370"/>
      <c r="J870" s="174"/>
      <c r="AV870" s="174"/>
    </row>
    <row r="871" spans="6:48" ht="15.75" customHeight="1">
      <c r="F871" s="370"/>
      <c r="G871" s="370"/>
      <c r="H871" s="370"/>
      <c r="J871" s="174"/>
      <c r="AV871" s="174"/>
    </row>
    <row r="872" spans="6:48" ht="15.75" customHeight="1">
      <c r="F872" s="370"/>
      <c r="G872" s="370"/>
      <c r="H872" s="370"/>
      <c r="J872" s="174"/>
      <c r="AV872" s="174"/>
    </row>
    <row r="873" spans="6:48" ht="15.75" customHeight="1">
      <c r="F873" s="370"/>
      <c r="G873" s="370"/>
      <c r="H873" s="370"/>
      <c r="J873" s="174"/>
      <c r="AV873" s="174"/>
    </row>
    <row r="874" spans="6:48" ht="15.75" customHeight="1">
      <c r="F874" s="370"/>
      <c r="G874" s="370"/>
      <c r="H874" s="370"/>
      <c r="J874" s="174"/>
      <c r="AV874" s="174"/>
    </row>
    <row r="875" spans="6:48" ht="15.75" customHeight="1">
      <c r="F875" s="370"/>
      <c r="G875" s="370"/>
      <c r="H875" s="370"/>
      <c r="J875" s="174"/>
      <c r="AV875" s="174"/>
    </row>
    <row r="876" spans="6:48" ht="15.75" customHeight="1">
      <c r="F876" s="370"/>
      <c r="G876" s="370"/>
      <c r="H876" s="370"/>
      <c r="J876" s="174"/>
      <c r="AV876" s="174"/>
    </row>
    <row r="877" spans="6:48" ht="15.75" customHeight="1">
      <c r="F877" s="370"/>
      <c r="G877" s="370"/>
      <c r="H877" s="370"/>
      <c r="J877" s="174"/>
      <c r="AV877" s="174"/>
    </row>
    <row r="878" spans="6:48" ht="15.75" customHeight="1">
      <c r="F878" s="370"/>
      <c r="G878" s="370"/>
      <c r="H878" s="370"/>
      <c r="J878" s="174"/>
      <c r="AV878" s="174"/>
    </row>
    <row r="879" spans="6:48" ht="15.75" customHeight="1">
      <c r="F879" s="370"/>
      <c r="G879" s="370"/>
      <c r="H879" s="370"/>
      <c r="J879" s="174"/>
      <c r="AV879" s="174"/>
    </row>
    <row r="880" spans="6:48" ht="15.75" customHeight="1">
      <c r="F880" s="370"/>
      <c r="G880" s="370"/>
      <c r="H880" s="370"/>
      <c r="J880" s="174"/>
      <c r="AV880" s="174"/>
    </row>
    <row r="881" spans="6:48" ht="15.75" customHeight="1">
      <c r="F881" s="370"/>
      <c r="G881" s="370"/>
      <c r="H881" s="370"/>
      <c r="J881" s="174"/>
      <c r="AV881" s="174"/>
    </row>
    <row r="882" spans="6:48" ht="15.75" customHeight="1">
      <c r="F882" s="370"/>
      <c r="G882" s="370"/>
      <c r="H882" s="370"/>
      <c r="J882" s="174"/>
      <c r="AV882" s="174"/>
    </row>
    <row r="883" spans="6:48" ht="15.75" customHeight="1">
      <c r="F883" s="370"/>
      <c r="G883" s="370"/>
      <c r="H883" s="370"/>
      <c r="J883" s="174"/>
      <c r="AV883" s="174"/>
    </row>
    <row r="884" spans="6:48" ht="15.75" customHeight="1">
      <c r="F884" s="370"/>
      <c r="G884" s="370"/>
      <c r="H884" s="370"/>
      <c r="J884" s="174"/>
      <c r="AV884" s="174"/>
    </row>
    <row r="885" spans="6:48" ht="15.75" customHeight="1">
      <c r="F885" s="370"/>
      <c r="G885" s="370"/>
      <c r="H885" s="370"/>
      <c r="J885" s="174"/>
      <c r="AV885" s="174"/>
    </row>
    <row r="886" spans="6:48" ht="15.75" customHeight="1">
      <c r="F886" s="370"/>
      <c r="G886" s="370"/>
      <c r="H886" s="370"/>
      <c r="J886" s="174"/>
      <c r="AV886" s="174"/>
    </row>
    <row r="887" spans="6:48" ht="15.75" customHeight="1">
      <c r="F887" s="370"/>
      <c r="G887" s="370"/>
      <c r="H887" s="370"/>
      <c r="J887" s="174"/>
      <c r="AV887" s="174"/>
    </row>
    <row r="888" spans="6:48" ht="15.75" customHeight="1">
      <c r="F888" s="370"/>
      <c r="G888" s="370"/>
      <c r="H888" s="370"/>
      <c r="J888" s="174"/>
      <c r="AV888" s="174"/>
    </row>
    <row r="889" spans="6:48" ht="15.75" customHeight="1">
      <c r="F889" s="370"/>
      <c r="G889" s="370"/>
      <c r="H889" s="370"/>
      <c r="J889" s="174"/>
      <c r="AV889" s="174"/>
    </row>
    <row r="890" spans="6:48" ht="15.75" customHeight="1">
      <c r="F890" s="370"/>
      <c r="G890" s="370"/>
      <c r="H890" s="370"/>
      <c r="J890" s="174"/>
      <c r="AV890" s="174"/>
    </row>
    <row r="891" spans="6:48" ht="15.75" customHeight="1">
      <c r="F891" s="370"/>
      <c r="G891" s="370"/>
      <c r="H891" s="370"/>
      <c r="J891" s="174"/>
      <c r="AV891" s="174"/>
    </row>
    <row r="892" spans="6:48" ht="15.75" customHeight="1">
      <c r="F892" s="370"/>
      <c r="G892" s="370"/>
      <c r="H892" s="370"/>
      <c r="J892" s="174"/>
      <c r="AV892" s="174"/>
    </row>
    <row r="893" spans="6:48" ht="15.75" customHeight="1">
      <c r="F893" s="370"/>
      <c r="G893" s="370"/>
      <c r="H893" s="370"/>
      <c r="J893" s="174"/>
      <c r="AV893" s="174"/>
    </row>
    <row r="894" spans="6:48" ht="15.75" customHeight="1">
      <c r="F894" s="370"/>
      <c r="G894" s="370"/>
      <c r="H894" s="370"/>
      <c r="J894" s="174"/>
      <c r="AV894" s="174"/>
    </row>
    <row r="895" spans="6:48" ht="15.75" customHeight="1">
      <c r="F895" s="370"/>
      <c r="G895" s="370"/>
      <c r="H895" s="370"/>
      <c r="J895" s="174"/>
      <c r="AV895" s="174"/>
    </row>
    <row r="896" spans="6:48" ht="15.75" customHeight="1">
      <c r="F896" s="370"/>
      <c r="G896" s="370"/>
      <c r="H896" s="370"/>
      <c r="J896" s="174"/>
      <c r="AV896" s="174"/>
    </row>
    <row r="897" spans="6:48" ht="15.75" customHeight="1">
      <c r="F897" s="370"/>
      <c r="G897" s="370"/>
      <c r="H897" s="370"/>
      <c r="J897" s="174"/>
      <c r="AV897" s="174"/>
    </row>
    <row r="898" spans="6:48" ht="15.75" customHeight="1">
      <c r="F898" s="370"/>
      <c r="G898" s="370"/>
      <c r="H898" s="370"/>
      <c r="J898" s="174"/>
      <c r="AV898" s="174"/>
    </row>
    <row r="899" spans="6:48" ht="15.75" customHeight="1">
      <c r="F899" s="370"/>
      <c r="G899" s="370"/>
      <c r="H899" s="370"/>
      <c r="J899" s="174"/>
      <c r="AV899" s="174"/>
    </row>
    <row r="900" spans="6:48" ht="15.75" customHeight="1">
      <c r="F900" s="370"/>
      <c r="G900" s="370"/>
      <c r="H900" s="370"/>
      <c r="J900" s="174"/>
      <c r="AV900" s="174"/>
    </row>
    <row r="901" spans="6:48" ht="15.75" customHeight="1">
      <c r="F901" s="370"/>
      <c r="G901" s="370"/>
      <c r="H901" s="370"/>
      <c r="J901" s="174"/>
      <c r="AV901" s="174"/>
    </row>
    <row r="902" spans="6:48" ht="15.75" customHeight="1">
      <c r="F902" s="370"/>
      <c r="G902" s="370"/>
      <c r="H902" s="370"/>
      <c r="J902" s="174"/>
      <c r="AV902" s="174"/>
    </row>
    <row r="903" spans="6:48" ht="15.75" customHeight="1">
      <c r="F903" s="370"/>
      <c r="G903" s="370"/>
      <c r="H903" s="370"/>
      <c r="J903" s="174"/>
      <c r="AV903" s="174"/>
    </row>
    <row r="904" spans="6:48" ht="15.75" customHeight="1">
      <c r="F904" s="370"/>
      <c r="G904" s="370"/>
      <c r="H904" s="370"/>
      <c r="J904" s="174"/>
      <c r="AV904" s="174"/>
    </row>
    <row r="905" spans="6:48" ht="15.75" customHeight="1">
      <c r="F905" s="370"/>
      <c r="G905" s="370"/>
      <c r="H905" s="370"/>
      <c r="J905" s="174"/>
      <c r="AV905" s="174"/>
    </row>
    <row r="906" spans="6:48" ht="15.75" customHeight="1">
      <c r="F906" s="370"/>
      <c r="G906" s="370"/>
      <c r="H906" s="370"/>
      <c r="J906" s="174"/>
      <c r="AV906" s="174"/>
    </row>
    <row r="907" spans="6:48" ht="15.75" customHeight="1">
      <c r="F907" s="370"/>
      <c r="G907" s="370"/>
      <c r="H907" s="370"/>
      <c r="J907" s="174"/>
      <c r="AV907" s="174"/>
    </row>
    <row r="908" spans="6:48" ht="15.75" customHeight="1">
      <c r="F908" s="370"/>
      <c r="G908" s="370"/>
      <c r="H908" s="370"/>
      <c r="J908" s="174"/>
      <c r="AV908" s="174"/>
    </row>
    <row r="909" spans="6:48" ht="15.75" customHeight="1">
      <c r="F909" s="370"/>
      <c r="G909" s="370"/>
      <c r="H909" s="370"/>
      <c r="J909" s="174"/>
      <c r="AV909" s="174"/>
    </row>
    <row r="910" spans="6:48" ht="15.75" customHeight="1">
      <c r="F910" s="370"/>
      <c r="G910" s="370"/>
      <c r="H910" s="370"/>
      <c r="J910" s="174"/>
      <c r="AV910" s="174"/>
    </row>
    <row r="911" spans="6:48" ht="15.75" customHeight="1">
      <c r="F911" s="370"/>
      <c r="G911" s="370"/>
      <c r="H911" s="370"/>
      <c r="J911" s="174"/>
      <c r="AV911" s="174"/>
    </row>
    <row r="912" spans="6:48" ht="15.75" customHeight="1">
      <c r="F912" s="370"/>
      <c r="G912" s="370"/>
      <c r="H912" s="370"/>
      <c r="J912" s="174"/>
      <c r="AV912" s="174"/>
    </row>
    <row r="913" spans="6:48" ht="15.75" customHeight="1">
      <c r="F913" s="370"/>
      <c r="G913" s="370"/>
      <c r="H913" s="370"/>
      <c r="J913" s="174"/>
      <c r="AV913" s="174"/>
    </row>
    <row r="914" spans="6:48" ht="15.75" customHeight="1">
      <c r="F914" s="370"/>
      <c r="G914" s="370"/>
      <c r="H914" s="370"/>
      <c r="J914" s="174"/>
      <c r="AV914" s="174"/>
    </row>
    <row r="915" spans="6:48" ht="15.75" customHeight="1">
      <c r="F915" s="370"/>
      <c r="G915" s="370"/>
      <c r="H915" s="370"/>
      <c r="J915" s="174"/>
      <c r="AV915" s="174"/>
    </row>
    <row r="916" spans="6:48" ht="15.75" customHeight="1">
      <c r="F916" s="370"/>
      <c r="G916" s="370"/>
      <c r="H916" s="370"/>
      <c r="J916" s="174"/>
      <c r="AV916" s="174"/>
    </row>
    <row r="917" spans="6:48" ht="15.75" customHeight="1">
      <c r="F917" s="370"/>
      <c r="G917" s="370"/>
      <c r="H917" s="370"/>
      <c r="J917" s="174"/>
      <c r="AV917" s="174"/>
    </row>
    <row r="918" spans="6:48" ht="15.75" customHeight="1">
      <c r="F918" s="370"/>
      <c r="G918" s="370"/>
      <c r="H918" s="370"/>
      <c r="J918" s="174"/>
      <c r="AV918" s="174"/>
    </row>
    <row r="919" spans="6:48" ht="15.75" customHeight="1">
      <c r="F919" s="370"/>
      <c r="G919" s="370"/>
      <c r="H919" s="370"/>
      <c r="J919" s="174"/>
      <c r="AV919" s="174"/>
    </row>
    <row r="920" spans="6:48" ht="15.75" customHeight="1">
      <c r="F920" s="370"/>
      <c r="G920" s="370"/>
      <c r="H920" s="370"/>
      <c r="J920" s="174"/>
      <c r="AV920" s="174"/>
    </row>
    <row r="921" spans="6:48" ht="15.75" customHeight="1">
      <c r="F921" s="370"/>
      <c r="G921" s="370"/>
      <c r="H921" s="370"/>
      <c r="J921" s="174"/>
      <c r="AV921" s="174"/>
    </row>
    <row r="922" spans="6:48" ht="15.75" customHeight="1">
      <c r="F922" s="370"/>
      <c r="G922" s="370"/>
      <c r="H922" s="370"/>
      <c r="J922" s="174"/>
      <c r="AV922" s="174"/>
    </row>
    <row r="923" spans="6:48" ht="15.75" customHeight="1">
      <c r="F923" s="370"/>
      <c r="G923" s="370"/>
      <c r="H923" s="370"/>
      <c r="J923" s="174"/>
      <c r="AV923" s="174"/>
    </row>
    <row r="924" spans="6:48" ht="15.75" customHeight="1">
      <c r="F924" s="370"/>
      <c r="G924" s="370"/>
      <c r="H924" s="370"/>
      <c r="J924" s="174"/>
      <c r="AV924" s="174"/>
    </row>
    <row r="925" spans="6:48" ht="15.75" customHeight="1">
      <c r="F925" s="370"/>
      <c r="G925" s="370"/>
      <c r="H925" s="370"/>
      <c r="J925" s="174"/>
      <c r="AV925" s="174"/>
    </row>
    <row r="926" spans="6:48" ht="15.75" customHeight="1">
      <c r="F926" s="370"/>
      <c r="G926" s="370"/>
      <c r="H926" s="370"/>
      <c r="J926" s="174"/>
      <c r="AV926" s="174"/>
    </row>
    <row r="927" spans="6:48" ht="15.75" customHeight="1">
      <c r="F927" s="370"/>
      <c r="G927" s="370"/>
      <c r="H927" s="370"/>
      <c r="J927" s="174"/>
      <c r="AV927" s="174"/>
    </row>
    <row r="928" spans="6:48" ht="15.75" customHeight="1">
      <c r="F928" s="370"/>
      <c r="G928" s="370"/>
      <c r="H928" s="370"/>
      <c r="J928" s="174"/>
      <c r="AV928" s="174"/>
    </row>
    <row r="929" spans="6:48" ht="15.75" customHeight="1">
      <c r="F929" s="370"/>
      <c r="G929" s="370"/>
      <c r="H929" s="370"/>
      <c r="J929" s="174"/>
      <c r="AV929" s="174"/>
    </row>
    <row r="930" spans="6:48" ht="15.75" customHeight="1">
      <c r="F930" s="370"/>
      <c r="G930" s="370"/>
      <c r="H930" s="370"/>
      <c r="J930" s="174"/>
      <c r="AV930" s="174"/>
    </row>
    <row r="931" spans="6:48" ht="15.75" customHeight="1">
      <c r="F931" s="370"/>
      <c r="G931" s="370"/>
      <c r="H931" s="370"/>
      <c r="J931" s="174"/>
      <c r="AV931" s="174"/>
    </row>
    <row r="932" spans="6:48" ht="15.75" customHeight="1">
      <c r="F932" s="370"/>
      <c r="G932" s="370"/>
      <c r="H932" s="370"/>
      <c r="J932" s="174"/>
      <c r="AV932" s="174"/>
    </row>
    <row r="933" spans="6:48" ht="15.75" customHeight="1">
      <c r="F933" s="370"/>
      <c r="G933" s="370"/>
      <c r="H933" s="370"/>
      <c r="J933" s="174"/>
      <c r="AV933" s="174"/>
    </row>
    <row r="934" spans="6:48" ht="15.75" customHeight="1">
      <c r="F934" s="370"/>
      <c r="G934" s="370"/>
      <c r="H934" s="370"/>
      <c r="J934" s="174"/>
      <c r="AV934" s="174"/>
    </row>
    <row r="935" spans="6:48" ht="15.75" customHeight="1">
      <c r="F935" s="370"/>
      <c r="G935" s="370"/>
      <c r="H935" s="370"/>
      <c r="J935" s="174"/>
      <c r="AV935" s="174"/>
    </row>
    <row r="936" spans="6:48" ht="15.75" customHeight="1">
      <c r="F936" s="370"/>
      <c r="G936" s="370"/>
      <c r="H936" s="370"/>
      <c r="J936" s="174"/>
      <c r="AV936" s="174"/>
    </row>
    <row r="937" spans="6:48" ht="15.75" customHeight="1">
      <c r="F937" s="370"/>
      <c r="G937" s="370"/>
      <c r="H937" s="370"/>
      <c r="J937" s="174"/>
      <c r="AV937" s="174"/>
    </row>
    <row r="938" spans="6:48" ht="15.75" customHeight="1">
      <c r="F938" s="370"/>
      <c r="G938" s="370"/>
      <c r="H938" s="370"/>
      <c r="J938" s="174"/>
      <c r="AV938" s="174"/>
    </row>
    <row r="939" spans="6:48" ht="15.75" customHeight="1">
      <c r="F939" s="370"/>
      <c r="G939" s="370"/>
      <c r="H939" s="370"/>
      <c r="J939" s="174"/>
      <c r="AV939" s="174"/>
    </row>
    <row r="940" spans="6:48" ht="15.75" customHeight="1">
      <c r="F940" s="370"/>
      <c r="G940" s="370"/>
      <c r="H940" s="370"/>
      <c r="J940" s="174"/>
      <c r="AV940" s="174"/>
    </row>
    <row r="941" spans="6:48" ht="15.75" customHeight="1">
      <c r="F941" s="370"/>
      <c r="G941" s="370"/>
      <c r="H941" s="370"/>
      <c r="J941" s="174"/>
      <c r="AV941" s="174"/>
    </row>
    <row r="942" spans="6:48" ht="15.75" customHeight="1">
      <c r="F942" s="370"/>
      <c r="G942" s="370"/>
      <c r="H942" s="370"/>
      <c r="J942" s="174"/>
      <c r="AV942" s="174"/>
    </row>
    <row r="943" spans="6:48" ht="15.75" customHeight="1">
      <c r="F943" s="370"/>
      <c r="G943" s="370"/>
      <c r="H943" s="370"/>
      <c r="J943" s="174"/>
      <c r="AV943" s="174"/>
    </row>
    <row r="944" spans="6:48" ht="15.75" customHeight="1">
      <c r="F944" s="370"/>
      <c r="G944" s="370"/>
      <c r="H944" s="370"/>
      <c r="J944" s="174"/>
      <c r="AV944" s="174"/>
    </row>
    <row r="945" spans="6:48" ht="15.75" customHeight="1">
      <c r="F945" s="370"/>
      <c r="G945" s="370"/>
      <c r="H945" s="370"/>
      <c r="J945" s="174"/>
      <c r="AV945" s="174"/>
    </row>
    <row r="946" spans="6:48" ht="15.75" customHeight="1">
      <c r="F946" s="370"/>
      <c r="G946" s="370"/>
      <c r="H946" s="370"/>
      <c r="J946" s="174"/>
      <c r="AV946" s="174"/>
    </row>
    <row r="947" spans="6:48" ht="15.75" customHeight="1">
      <c r="F947" s="370"/>
      <c r="G947" s="370"/>
      <c r="H947" s="370"/>
      <c r="J947" s="174"/>
      <c r="AV947" s="174"/>
    </row>
    <row r="948" spans="6:48" ht="15.75" customHeight="1">
      <c r="F948" s="370"/>
      <c r="G948" s="370"/>
      <c r="H948" s="370"/>
      <c r="J948" s="174"/>
      <c r="AV948" s="174"/>
    </row>
    <row r="949" spans="6:48" ht="15.75" customHeight="1">
      <c r="F949" s="370"/>
      <c r="G949" s="370"/>
      <c r="H949" s="370"/>
      <c r="J949" s="174"/>
      <c r="AV949" s="174"/>
    </row>
    <row r="950" spans="6:48" ht="15.75" customHeight="1">
      <c r="F950" s="370"/>
      <c r="G950" s="370"/>
      <c r="H950" s="370"/>
      <c r="J950" s="174"/>
      <c r="AV950" s="174"/>
    </row>
    <row r="951" spans="6:48" ht="15.75" customHeight="1">
      <c r="F951" s="370"/>
      <c r="G951" s="370"/>
      <c r="H951" s="370"/>
      <c r="J951" s="174"/>
      <c r="AV951" s="174"/>
    </row>
    <row r="952" spans="6:48" ht="15.75" customHeight="1">
      <c r="F952" s="370"/>
      <c r="G952" s="370"/>
      <c r="H952" s="370"/>
      <c r="J952" s="174"/>
      <c r="AV952" s="174"/>
    </row>
    <row r="953" spans="6:48" ht="15.75" customHeight="1">
      <c r="F953" s="370"/>
      <c r="G953" s="370"/>
      <c r="H953" s="370"/>
      <c r="J953" s="174"/>
      <c r="AV953" s="174"/>
    </row>
    <row r="954" spans="6:48" ht="15.75" customHeight="1">
      <c r="F954" s="370"/>
      <c r="G954" s="370"/>
      <c r="H954" s="370"/>
      <c r="J954" s="174"/>
      <c r="AV954" s="174"/>
    </row>
    <row r="955" spans="6:48" ht="15.75" customHeight="1">
      <c r="F955" s="370"/>
      <c r="G955" s="370"/>
      <c r="H955" s="370"/>
      <c r="J955" s="174"/>
      <c r="AV955" s="174"/>
    </row>
    <row r="956" spans="6:48" ht="15.75" customHeight="1">
      <c r="F956" s="370"/>
      <c r="G956" s="370"/>
      <c r="H956" s="370"/>
      <c r="J956" s="174"/>
      <c r="AV956" s="174"/>
    </row>
    <row r="957" spans="6:48" ht="15.75" customHeight="1">
      <c r="F957" s="370"/>
      <c r="G957" s="370"/>
      <c r="H957" s="370"/>
      <c r="J957" s="174"/>
      <c r="AV957" s="174"/>
    </row>
    <row r="958" spans="6:48" ht="15.75" customHeight="1">
      <c r="F958" s="370"/>
      <c r="G958" s="370"/>
      <c r="H958" s="370"/>
      <c r="J958" s="174"/>
      <c r="AV958" s="174"/>
    </row>
    <row r="959" spans="6:48" ht="15.75" customHeight="1">
      <c r="F959" s="370"/>
      <c r="G959" s="370"/>
      <c r="H959" s="370"/>
      <c r="J959" s="174"/>
      <c r="AV959" s="174"/>
    </row>
    <row r="960" spans="6:48" ht="15.75" customHeight="1">
      <c r="F960" s="370"/>
      <c r="G960" s="370"/>
      <c r="H960" s="370"/>
      <c r="J960" s="174"/>
      <c r="AV960" s="174"/>
    </row>
    <row r="961" spans="6:48" ht="15.75" customHeight="1">
      <c r="F961" s="370"/>
      <c r="G961" s="370"/>
      <c r="H961" s="370"/>
      <c r="J961" s="174"/>
      <c r="AV961" s="174"/>
    </row>
    <row r="962" spans="6:48" ht="15.75" customHeight="1">
      <c r="F962" s="370"/>
      <c r="G962" s="370"/>
      <c r="H962" s="370"/>
      <c r="J962" s="174"/>
      <c r="AV962" s="174"/>
    </row>
    <row r="963" spans="6:48" ht="15.75" customHeight="1">
      <c r="F963" s="370"/>
      <c r="G963" s="370"/>
      <c r="H963" s="370"/>
      <c r="J963" s="174"/>
      <c r="AV963" s="174"/>
    </row>
    <row r="964" spans="6:48" ht="15.75" customHeight="1">
      <c r="F964" s="370"/>
      <c r="G964" s="370"/>
      <c r="H964" s="370"/>
      <c r="J964" s="174"/>
      <c r="AV964" s="174"/>
    </row>
    <row r="965" spans="6:48" ht="15.75" customHeight="1">
      <c r="F965" s="370"/>
      <c r="G965" s="370"/>
      <c r="H965" s="370"/>
      <c r="J965" s="174"/>
      <c r="AV965" s="174"/>
    </row>
    <row r="966" spans="6:48" ht="15.75" customHeight="1">
      <c r="F966" s="370"/>
      <c r="G966" s="370"/>
      <c r="H966" s="370"/>
      <c r="J966" s="174"/>
      <c r="AV966" s="174"/>
    </row>
    <row r="967" spans="6:48" ht="15.75" customHeight="1">
      <c r="F967" s="370"/>
      <c r="G967" s="370"/>
      <c r="H967" s="370"/>
      <c r="J967" s="174"/>
      <c r="AV967" s="174"/>
    </row>
    <row r="968" spans="6:48" ht="15.75" customHeight="1">
      <c r="F968" s="370"/>
      <c r="G968" s="370"/>
      <c r="H968" s="370"/>
      <c r="J968" s="174"/>
      <c r="AV968" s="174"/>
    </row>
    <row r="969" spans="6:48" ht="15.75" customHeight="1">
      <c r="F969" s="370"/>
      <c r="G969" s="370"/>
      <c r="H969" s="370"/>
      <c r="J969" s="174"/>
      <c r="AV969" s="174"/>
    </row>
    <row r="970" spans="6:48" ht="15.75" customHeight="1">
      <c r="F970" s="370"/>
      <c r="G970" s="370"/>
      <c r="H970" s="370"/>
      <c r="J970" s="174"/>
      <c r="AV970" s="174"/>
    </row>
    <row r="971" spans="6:48" ht="15.75" customHeight="1">
      <c r="F971" s="370"/>
      <c r="G971" s="370"/>
      <c r="H971" s="370"/>
      <c r="J971" s="174"/>
      <c r="AV971" s="174"/>
    </row>
    <row r="972" spans="6:48" ht="15.75" customHeight="1">
      <c r="F972" s="370"/>
      <c r="G972" s="370"/>
      <c r="H972" s="370"/>
      <c r="J972" s="174"/>
      <c r="AV972" s="174"/>
    </row>
    <row r="973" spans="6:48" ht="15.75" customHeight="1">
      <c r="F973" s="370"/>
      <c r="G973" s="370"/>
      <c r="H973" s="370"/>
      <c r="J973" s="174"/>
      <c r="AV973" s="174"/>
    </row>
    <row r="974" spans="6:48" ht="15.75" customHeight="1">
      <c r="F974" s="370"/>
      <c r="G974" s="370"/>
      <c r="H974" s="370"/>
      <c r="J974" s="174"/>
      <c r="AV974" s="174"/>
    </row>
    <row r="975" spans="6:48" ht="15.75" customHeight="1">
      <c r="F975" s="370"/>
      <c r="G975" s="370"/>
      <c r="H975" s="370"/>
      <c r="J975" s="174"/>
      <c r="AV975" s="174"/>
    </row>
    <row r="976" spans="6:48" ht="15.75" customHeight="1">
      <c r="F976" s="370"/>
      <c r="G976" s="370"/>
      <c r="H976" s="370"/>
      <c r="J976" s="174"/>
      <c r="AV976" s="174"/>
    </row>
    <row r="977" spans="6:48" ht="15.75" customHeight="1">
      <c r="F977" s="370"/>
      <c r="G977" s="370"/>
      <c r="H977" s="370"/>
      <c r="J977" s="174"/>
      <c r="AV977" s="174"/>
    </row>
    <row r="978" spans="6:48" ht="15.75" customHeight="1">
      <c r="F978" s="370"/>
      <c r="G978" s="370"/>
      <c r="H978" s="370"/>
      <c r="J978" s="174"/>
      <c r="AV978" s="174"/>
    </row>
    <row r="979" spans="6:48" ht="15.75" customHeight="1">
      <c r="F979" s="370"/>
      <c r="G979" s="370"/>
      <c r="H979" s="370"/>
      <c r="J979" s="174"/>
      <c r="AV979" s="174"/>
    </row>
    <row r="980" spans="6:48" ht="15.75" customHeight="1">
      <c r="F980" s="370"/>
      <c r="G980" s="370"/>
      <c r="H980" s="370"/>
      <c r="J980" s="174"/>
      <c r="AV980" s="174"/>
    </row>
    <row r="981" spans="6:48" ht="15.75" customHeight="1">
      <c r="F981" s="370"/>
      <c r="G981" s="370"/>
      <c r="H981" s="370"/>
      <c r="J981" s="174"/>
      <c r="AV981" s="174"/>
    </row>
    <row r="982" spans="6:48" ht="15.75" customHeight="1">
      <c r="F982" s="370"/>
      <c r="G982" s="370"/>
      <c r="H982" s="370"/>
      <c r="J982" s="174"/>
      <c r="AV982" s="174"/>
    </row>
    <row r="983" spans="6:48" ht="15.75" customHeight="1">
      <c r="F983" s="370"/>
      <c r="G983" s="370"/>
      <c r="H983" s="370"/>
      <c r="J983" s="174"/>
      <c r="AV983" s="174"/>
    </row>
    <row r="984" spans="6:48" ht="15.75" customHeight="1">
      <c r="F984" s="370"/>
      <c r="G984" s="370"/>
      <c r="H984" s="370"/>
      <c r="J984" s="174"/>
      <c r="AV984" s="174"/>
    </row>
    <row r="985" spans="6:48" ht="15.75" customHeight="1">
      <c r="F985" s="370"/>
      <c r="G985" s="370"/>
      <c r="H985" s="370"/>
      <c r="J985" s="174"/>
      <c r="AV985" s="174"/>
    </row>
    <row r="986" spans="6:48" ht="15.75" customHeight="1">
      <c r="F986" s="370"/>
      <c r="G986" s="370"/>
      <c r="H986" s="370"/>
      <c r="J986" s="174"/>
      <c r="AV986" s="174"/>
    </row>
    <row r="987" spans="6:48" ht="15.75" customHeight="1">
      <c r="F987" s="370"/>
      <c r="G987" s="370"/>
      <c r="H987" s="370"/>
      <c r="J987" s="174"/>
      <c r="AV987" s="174"/>
    </row>
    <row r="988" spans="6:48" ht="15.75" customHeight="1">
      <c r="F988" s="370"/>
      <c r="G988" s="370"/>
      <c r="H988" s="370"/>
      <c r="J988" s="174"/>
      <c r="AV988" s="174"/>
    </row>
    <row r="989" spans="6:48" ht="15.75" customHeight="1">
      <c r="F989" s="370"/>
      <c r="G989" s="370"/>
      <c r="H989" s="370"/>
      <c r="J989" s="174"/>
      <c r="AV989" s="174"/>
    </row>
    <row r="990" spans="6:48" ht="15.75" customHeight="1">
      <c r="F990" s="370"/>
      <c r="G990" s="370"/>
      <c r="H990" s="370"/>
      <c r="J990" s="174"/>
      <c r="AV990" s="174"/>
    </row>
    <row r="991" spans="6:48" ht="15.75" customHeight="1">
      <c r="F991" s="370"/>
      <c r="G991" s="370"/>
      <c r="H991" s="370"/>
      <c r="J991" s="174"/>
      <c r="AV991" s="174"/>
    </row>
    <row r="992" spans="6:48" ht="15.75" customHeight="1">
      <c r="F992" s="370"/>
      <c r="G992" s="370"/>
      <c r="H992" s="370"/>
      <c r="J992" s="174"/>
      <c r="AV992" s="174"/>
    </row>
    <row r="993" spans="6:48" ht="15.75" customHeight="1">
      <c r="F993" s="370"/>
      <c r="G993" s="370"/>
      <c r="H993" s="370"/>
      <c r="J993" s="174"/>
      <c r="AV993" s="174"/>
    </row>
    <row r="994" spans="6:48" ht="15.75" customHeight="1">
      <c r="F994" s="370"/>
      <c r="G994" s="370"/>
      <c r="H994" s="370"/>
      <c r="J994" s="174"/>
      <c r="AV994" s="174"/>
    </row>
    <row r="995" spans="6:48" ht="15.75" customHeight="1">
      <c r="F995" s="370"/>
      <c r="G995" s="370"/>
      <c r="H995" s="370"/>
      <c r="J995" s="174"/>
      <c r="AV995" s="174"/>
    </row>
    <row r="996" spans="6:48" ht="15.75" customHeight="1">
      <c r="F996" s="370"/>
      <c r="G996" s="370"/>
      <c r="H996" s="370"/>
      <c r="J996" s="174"/>
      <c r="AV996" s="174"/>
    </row>
    <row r="997" spans="6:48" ht="15.75" customHeight="1">
      <c r="F997" s="370"/>
      <c r="G997" s="370"/>
      <c r="H997" s="370"/>
      <c r="J997" s="174"/>
      <c r="AV997" s="174"/>
    </row>
    <row r="998" spans="6:48" ht="15.75" customHeight="1">
      <c r="F998" s="370"/>
      <c r="G998" s="370"/>
      <c r="H998" s="370"/>
      <c r="J998" s="174"/>
      <c r="AV998" s="174"/>
    </row>
    <row r="999" spans="6:48" ht="15.75" customHeight="1">
      <c r="F999" s="370"/>
      <c r="G999" s="370"/>
      <c r="H999" s="370"/>
      <c r="J999" s="174"/>
      <c r="AV999" s="174"/>
    </row>
    <row r="1000" spans="6:48" ht="15.75" customHeight="1">
      <c r="F1000" s="370"/>
      <c r="G1000" s="370"/>
      <c r="H1000" s="370"/>
      <c r="J1000" s="174"/>
      <c r="AV1000" s="174"/>
    </row>
    <row r="1001" spans="6:48" ht="15.75" customHeight="1">
      <c r="F1001" s="370"/>
      <c r="G1001" s="370"/>
      <c r="H1001" s="370"/>
      <c r="J1001" s="174"/>
      <c r="AV1001" s="174"/>
    </row>
    <row r="1002" spans="6:48" ht="15.75" customHeight="1">
      <c r="F1002" s="370"/>
      <c r="G1002" s="370"/>
      <c r="H1002" s="370"/>
      <c r="J1002" s="174"/>
      <c r="AV1002" s="174"/>
    </row>
    <row r="1003" spans="6:48" ht="15.75" customHeight="1">
      <c r="F1003" s="370"/>
      <c r="G1003" s="370"/>
      <c r="H1003" s="370"/>
      <c r="J1003" s="174"/>
      <c r="AV1003" s="174"/>
    </row>
    <row r="1004" spans="6:48" ht="15.75" customHeight="1">
      <c r="F1004" s="370"/>
      <c r="G1004" s="370"/>
      <c r="H1004" s="370"/>
      <c r="J1004" s="174"/>
      <c r="AV1004" s="174"/>
    </row>
    <row r="1005" spans="6:48" ht="15.75" customHeight="1">
      <c r="F1005" s="370"/>
      <c r="G1005" s="370"/>
      <c r="H1005" s="370"/>
      <c r="J1005" s="174"/>
      <c r="AV1005" s="174"/>
    </row>
    <row r="1006" spans="6:48" ht="15.75" customHeight="1">
      <c r="F1006" s="370"/>
      <c r="G1006" s="370"/>
      <c r="H1006" s="370"/>
      <c r="J1006" s="174"/>
      <c r="AV1006" s="174"/>
    </row>
    <row r="1007" spans="6:48" ht="15.75" customHeight="1">
      <c r="F1007" s="370"/>
      <c r="G1007" s="370"/>
      <c r="H1007" s="370"/>
      <c r="J1007" s="174"/>
      <c r="AV1007" s="174"/>
    </row>
    <row r="1008" spans="6:48" ht="15.75" customHeight="1">
      <c r="F1008" s="370"/>
      <c r="G1008" s="370"/>
      <c r="H1008" s="370"/>
      <c r="J1008" s="174"/>
      <c r="AV1008" s="174"/>
    </row>
    <row r="1009" spans="6:48" ht="15.75" customHeight="1">
      <c r="F1009" s="370"/>
      <c r="G1009" s="370"/>
      <c r="H1009" s="370"/>
      <c r="J1009" s="174"/>
      <c r="AV1009" s="174"/>
    </row>
    <row r="1010" spans="6:48" ht="15.75" customHeight="1">
      <c r="F1010" s="370"/>
      <c r="G1010" s="370"/>
      <c r="H1010" s="370"/>
      <c r="J1010" s="174"/>
      <c r="AV1010" s="174"/>
    </row>
    <row r="1011" spans="6:48" ht="15.75" customHeight="1">
      <c r="F1011" s="370"/>
      <c r="G1011" s="370"/>
      <c r="H1011" s="370"/>
      <c r="J1011" s="174"/>
      <c r="AV1011" s="174"/>
    </row>
    <row r="1012" spans="6:48" ht="15.75" customHeight="1">
      <c r="F1012" s="370"/>
      <c r="G1012" s="370"/>
      <c r="H1012" s="370"/>
      <c r="J1012" s="174"/>
      <c r="AV1012" s="174"/>
    </row>
    <row r="1013" spans="6:48" ht="15.75" customHeight="1">
      <c r="F1013" s="370"/>
      <c r="G1013" s="370"/>
      <c r="H1013" s="370"/>
      <c r="J1013" s="174"/>
      <c r="AV1013" s="174"/>
    </row>
    <row r="1014" spans="6:48" ht="15.75" customHeight="1">
      <c r="F1014" s="370"/>
      <c r="G1014" s="370"/>
      <c r="H1014" s="370"/>
      <c r="J1014" s="174"/>
      <c r="AV1014" s="174"/>
    </row>
    <row r="1015" spans="6:48" ht="15.75" customHeight="1">
      <c r="F1015" s="370"/>
      <c r="G1015" s="370"/>
      <c r="H1015" s="370"/>
      <c r="J1015" s="174"/>
      <c r="AV1015" s="174"/>
    </row>
    <row r="1016" spans="6:48" ht="15.75" customHeight="1">
      <c r="F1016" s="370"/>
      <c r="G1016" s="370"/>
      <c r="H1016" s="370"/>
      <c r="J1016" s="174"/>
      <c r="AV1016" s="174"/>
    </row>
    <row r="1017" spans="6:48" ht="15.75" customHeight="1">
      <c r="F1017" s="370"/>
      <c r="G1017" s="370"/>
      <c r="H1017" s="370"/>
      <c r="J1017" s="174"/>
      <c r="AV1017" s="174"/>
    </row>
    <row r="1018" spans="6:48" ht="15.75" customHeight="1">
      <c r="F1018" s="370"/>
      <c r="G1018" s="370"/>
      <c r="H1018" s="370"/>
      <c r="J1018" s="174"/>
      <c r="AV1018" s="174"/>
    </row>
    <row r="1019" spans="6:48" ht="15.75" customHeight="1">
      <c r="F1019" s="370"/>
      <c r="G1019" s="370"/>
      <c r="H1019" s="370"/>
      <c r="J1019" s="174"/>
      <c r="AV1019" s="174"/>
    </row>
    <row r="1020" spans="6:48" ht="15.75" customHeight="1">
      <c r="F1020" s="370"/>
      <c r="G1020" s="370"/>
      <c r="H1020" s="370"/>
      <c r="J1020" s="174"/>
      <c r="AV1020" s="174"/>
    </row>
  </sheetData>
  <dataValidations count="1">
    <dataValidation type="list" allowBlank="1" showErrorMessage="1" sqref="K70:K101 K6:L69">
      <formula1>$K$2:$K$3</formula1>
    </dataValidation>
  </dataValidations>
  <hyperlinks>
    <hyperlink ref="J9" r:id="rId1"/>
    <hyperlink ref="J10" r:id="rId2"/>
    <hyperlink ref="J12" r:id="rId3"/>
    <hyperlink ref="J15" r:id="rId4"/>
    <hyperlink ref="J16" r:id="rId5"/>
    <hyperlink ref="J22" r:id="rId6"/>
    <hyperlink ref="J23" r:id="rId7"/>
    <hyperlink ref="J26" r:id="rId8"/>
    <hyperlink ref="J27" r:id="rId9"/>
    <hyperlink ref="J28" r:id="rId10"/>
    <hyperlink ref="J29" r:id="rId11"/>
    <hyperlink ref="J32" r:id="rId12"/>
    <hyperlink ref="J33" r:id="rId13"/>
    <hyperlink ref="J34" r:id="rId14"/>
    <hyperlink ref="J35" r:id="rId15"/>
    <hyperlink ref="J48" r:id="rId16"/>
  </hyperlinks>
  <pageMargins left="0.7" right="0.7" top="0.75" bottom="0.75" header="0.3" footer="0.3"/>
  <pageSetup paperSize="9" orientation="portrait"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E10"/>
  <sheetViews>
    <sheetView workbookViewId="0">
      <selection activeCell="G8" sqref="G8"/>
    </sheetView>
  </sheetViews>
  <sheetFormatPr defaultColWidth="9.140625" defaultRowHeight="15"/>
  <cols>
    <col min="1" max="1" width="9" style="371" customWidth="1"/>
    <col min="2" max="2" width="32.140625" style="371" customWidth="1"/>
    <col min="3" max="3" width="17.5703125" style="371" customWidth="1"/>
    <col min="4" max="4" width="21.85546875" style="371" customWidth="1"/>
    <col min="5" max="5" width="11.140625" style="371" customWidth="1"/>
    <col min="6" max="7" width="9.140625" style="371"/>
    <col min="8" max="8" width="11" style="371" customWidth="1"/>
    <col min="9" max="16384" width="9.140625" style="371"/>
  </cols>
  <sheetData>
    <row r="2" spans="1:31">
      <c r="B2" s="372" t="s">
        <v>790</v>
      </c>
    </row>
    <row r="4" spans="1:31" ht="60">
      <c r="A4" s="373" t="s">
        <v>253</v>
      </c>
      <c r="B4" s="374" t="s">
        <v>254</v>
      </c>
      <c r="C4" s="373" t="s">
        <v>255</v>
      </c>
      <c r="D4" s="373" t="s">
        <v>256</v>
      </c>
      <c r="E4" s="375" t="s">
        <v>267</v>
      </c>
      <c r="F4" s="376" t="s">
        <v>269</v>
      </c>
      <c r="G4" s="376" t="s">
        <v>270</v>
      </c>
      <c r="H4" s="377" t="s">
        <v>275</v>
      </c>
      <c r="I4" s="377" t="s">
        <v>276</v>
      </c>
      <c r="J4" s="378" t="s">
        <v>277</v>
      </c>
      <c r="K4" s="378" t="s">
        <v>278</v>
      </c>
      <c r="L4" s="378" t="s">
        <v>279</v>
      </c>
      <c r="M4" s="378" t="s">
        <v>280</v>
      </c>
      <c r="N4" s="379" t="s">
        <v>281</v>
      </c>
      <c r="O4" s="380" t="s">
        <v>282</v>
      </c>
      <c r="P4" s="381" t="s">
        <v>283</v>
      </c>
      <c r="Q4" s="381" t="s">
        <v>284</v>
      </c>
      <c r="R4" s="380" t="s">
        <v>285</v>
      </c>
      <c r="S4" s="382" t="s">
        <v>286</v>
      </c>
      <c r="T4" s="382" t="s">
        <v>287</v>
      </c>
      <c r="U4" s="382" t="s">
        <v>285</v>
      </c>
      <c r="V4" s="383" t="s">
        <v>288</v>
      </c>
      <c r="W4" s="383" t="s">
        <v>289</v>
      </c>
      <c r="X4" s="383" t="s">
        <v>290</v>
      </c>
      <c r="Y4" s="384" t="s">
        <v>291</v>
      </c>
      <c r="Z4" s="385" t="s">
        <v>292</v>
      </c>
      <c r="AA4" s="385" t="s">
        <v>293</v>
      </c>
      <c r="AB4" s="385" t="s">
        <v>294</v>
      </c>
      <c r="AC4" s="386" t="s">
        <v>295</v>
      </c>
      <c r="AD4" s="385" t="s">
        <v>296</v>
      </c>
      <c r="AE4" s="385" t="s">
        <v>297</v>
      </c>
    </row>
    <row r="5" spans="1:31" ht="38.25">
      <c r="A5" s="216">
        <v>1</v>
      </c>
      <c r="B5" s="219" t="s">
        <v>791</v>
      </c>
      <c r="C5" s="219" t="s">
        <v>792</v>
      </c>
      <c r="D5" s="219" t="s">
        <v>385</v>
      </c>
      <c r="E5" s="263" t="s">
        <v>390</v>
      </c>
      <c r="F5" s="238">
        <v>43814</v>
      </c>
      <c r="G5" s="238">
        <v>43816</v>
      </c>
      <c r="H5" s="221" t="s">
        <v>391</v>
      </c>
      <c r="I5" s="221" t="s">
        <v>320</v>
      </c>
      <c r="J5" s="221" t="s">
        <v>369</v>
      </c>
      <c r="K5" s="221" t="s">
        <v>369</v>
      </c>
      <c r="L5" s="221" t="s">
        <v>369</v>
      </c>
      <c r="M5" s="221" t="s">
        <v>369</v>
      </c>
      <c r="N5" s="221" t="s">
        <v>369</v>
      </c>
      <c r="O5" s="242">
        <v>43814</v>
      </c>
      <c r="P5" s="254">
        <v>0.35416666666666669</v>
      </c>
      <c r="Q5" s="254">
        <v>0.4201388888888889</v>
      </c>
      <c r="R5" s="221" t="s">
        <v>392</v>
      </c>
      <c r="S5" s="242">
        <v>43816</v>
      </c>
      <c r="T5" s="254">
        <v>0.62847222222222221</v>
      </c>
      <c r="U5" s="221" t="s">
        <v>793</v>
      </c>
      <c r="V5" s="221" t="s">
        <v>369</v>
      </c>
      <c r="W5" s="221" t="s">
        <v>369</v>
      </c>
      <c r="X5" s="221" t="s">
        <v>369</v>
      </c>
      <c r="Y5" s="216" t="s">
        <v>310</v>
      </c>
      <c r="Z5" s="233" t="s">
        <v>251</v>
      </c>
      <c r="AA5" s="233" t="s">
        <v>240</v>
      </c>
      <c r="AB5" s="233" t="s">
        <v>240</v>
      </c>
      <c r="AC5" s="233" t="s">
        <v>240</v>
      </c>
      <c r="AD5" s="233" t="s">
        <v>240</v>
      </c>
      <c r="AE5" s="233" t="s">
        <v>251</v>
      </c>
    </row>
    <row r="6" spans="1:31" ht="38.25">
      <c r="A6" s="216">
        <f>A5+1</f>
        <v>2</v>
      </c>
      <c r="B6" s="219" t="s">
        <v>383</v>
      </c>
      <c r="C6" s="219" t="s">
        <v>384</v>
      </c>
      <c r="D6" s="219" t="s">
        <v>385</v>
      </c>
      <c r="E6" s="263" t="s">
        <v>390</v>
      </c>
      <c r="F6" s="238">
        <v>43814</v>
      </c>
      <c r="G6" s="238">
        <v>43817</v>
      </c>
      <c r="H6" s="221" t="s">
        <v>391</v>
      </c>
      <c r="I6" s="221" t="s">
        <v>320</v>
      </c>
      <c r="J6" s="221" t="s">
        <v>369</v>
      </c>
      <c r="K6" s="221" t="s">
        <v>369</v>
      </c>
      <c r="L6" s="221" t="s">
        <v>369</v>
      </c>
      <c r="M6" s="221" t="s">
        <v>369</v>
      </c>
      <c r="N6" s="221" t="s">
        <v>369</v>
      </c>
      <c r="O6" s="242">
        <v>43814</v>
      </c>
      <c r="P6" s="254">
        <v>0.35416666666666669</v>
      </c>
      <c r="Q6" s="254">
        <v>0.4201388888888889</v>
      </c>
      <c r="R6" s="221" t="s">
        <v>392</v>
      </c>
      <c r="S6" s="264">
        <v>43817</v>
      </c>
      <c r="T6" s="254">
        <v>0.62847222222222221</v>
      </c>
      <c r="U6" s="221" t="s">
        <v>393</v>
      </c>
      <c r="V6" s="221" t="s">
        <v>369</v>
      </c>
      <c r="W6" s="221" t="s">
        <v>369</v>
      </c>
      <c r="X6" s="221" t="s">
        <v>369</v>
      </c>
      <c r="Y6" s="216" t="s">
        <v>310</v>
      </c>
      <c r="Z6" s="233" t="s">
        <v>251</v>
      </c>
      <c r="AA6" s="233" t="s">
        <v>240</v>
      </c>
      <c r="AB6" s="233" t="s">
        <v>240</v>
      </c>
      <c r="AC6" s="233" t="s">
        <v>240</v>
      </c>
      <c r="AD6" s="233" t="s">
        <v>240</v>
      </c>
      <c r="AE6" s="233" t="s">
        <v>240</v>
      </c>
    </row>
    <row r="7" spans="1:31" ht="38.25">
      <c r="A7" s="216">
        <f t="shared" ref="A7:A9" si="0">A6+1</f>
        <v>3</v>
      </c>
      <c r="B7" s="219" t="s">
        <v>394</v>
      </c>
      <c r="C7" s="265" t="s">
        <v>395</v>
      </c>
      <c r="D7" s="265" t="s">
        <v>385</v>
      </c>
      <c r="E7" s="311" t="s">
        <v>390</v>
      </c>
      <c r="F7" s="238">
        <v>43814</v>
      </c>
      <c r="G7" s="238">
        <v>43816</v>
      </c>
      <c r="H7" s="221" t="s">
        <v>391</v>
      </c>
      <c r="I7" s="221" t="s">
        <v>320</v>
      </c>
      <c r="J7" s="221" t="s">
        <v>369</v>
      </c>
      <c r="K7" s="221" t="s">
        <v>369</v>
      </c>
      <c r="L7" s="221" t="s">
        <v>369</v>
      </c>
      <c r="M7" s="221" t="s">
        <v>369</v>
      </c>
      <c r="N7" s="221" t="s">
        <v>369</v>
      </c>
      <c r="O7" s="242">
        <v>43814</v>
      </c>
      <c r="P7" s="254">
        <v>0.35416666666666669</v>
      </c>
      <c r="Q7" s="254">
        <v>0.4201388888888889</v>
      </c>
      <c r="R7" s="221" t="s">
        <v>392</v>
      </c>
      <c r="S7" s="242">
        <v>43816</v>
      </c>
      <c r="T7" s="254">
        <v>0.87847222222222221</v>
      </c>
      <c r="U7" s="221" t="s">
        <v>397</v>
      </c>
      <c r="V7" s="221" t="s">
        <v>369</v>
      </c>
      <c r="W7" s="221" t="s">
        <v>369</v>
      </c>
      <c r="X7" s="221" t="s">
        <v>369</v>
      </c>
      <c r="Y7" s="216" t="s">
        <v>310</v>
      </c>
      <c r="Z7" s="233" t="s">
        <v>251</v>
      </c>
      <c r="AA7" s="233" t="s">
        <v>240</v>
      </c>
      <c r="AB7" s="233" t="s">
        <v>240</v>
      </c>
      <c r="AC7" s="233" t="s">
        <v>240</v>
      </c>
      <c r="AD7" s="233" t="s">
        <v>240</v>
      </c>
      <c r="AE7" s="233" t="s">
        <v>240</v>
      </c>
    </row>
    <row r="8" spans="1:31" ht="89.25">
      <c r="A8" s="527">
        <f t="shared" si="0"/>
        <v>4</v>
      </c>
      <c r="B8" s="387" t="s">
        <v>398</v>
      </c>
      <c r="C8" s="388" t="s">
        <v>399</v>
      </c>
      <c r="D8" s="388" t="s">
        <v>385</v>
      </c>
      <c r="E8" s="389" t="s">
        <v>402</v>
      </c>
      <c r="F8" s="390">
        <v>43814</v>
      </c>
      <c r="G8" s="270">
        <v>43817</v>
      </c>
      <c r="H8" s="266" t="s">
        <v>403</v>
      </c>
      <c r="I8" s="266" t="s">
        <v>320</v>
      </c>
      <c r="J8" s="264">
        <v>43813</v>
      </c>
      <c r="K8" s="272">
        <v>0.3125</v>
      </c>
      <c r="L8" s="264">
        <v>43813</v>
      </c>
      <c r="M8" s="272">
        <v>0.38541666666666669</v>
      </c>
      <c r="N8" s="266" t="s">
        <v>404</v>
      </c>
      <c r="O8" s="264">
        <v>43813</v>
      </c>
      <c r="P8" s="273">
        <v>0.76736111111111116</v>
      </c>
      <c r="Q8" s="273">
        <v>0.82986111111111116</v>
      </c>
      <c r="R8" s="266" t="s">
        <v>405</v>
      </c>
      <c r="S8" s="264">
        <v>43817</v>
      </c>
      <c r="T8" s="266" t="s">
        <v>794</v>
      </c>
      <c r="U8" s="266" t="s">
        <v>794</v>
      </c>
      <c r="V8" s="266" t="s">
        <v>794</v>
      </c>
      <c r="W8" s="266" t="s">
        <v>794</v>
      </c>
      <c r="X8" s="266" t="s">
        <v>794</v>
      </c>
      <c r="Y8" s="216" t="s">
        <v>310</v>
      </c>
      <c r="Z8" s="274" t="s">
        <v>251</v>
      </c>
      <c r="AA8" s="274" t="s">
        <v>240</v>
      </c>
      <c r="AB8" s="274" t="s">
        <v>240</v>
      </c>
      <c r="AC8" s="274" t="s">
        <v>240</v>
      </c>
      <c r="AD8" s="274" t="s">
        <v>240</v>
      </c>
      <c r="AE8" s="274" t="s">
        <v>240</v>
      </c>
    </row>
    <row r="9" spans="1:31" ht="51">
      <c r="A9" s="216">
        <f t="shared" si="0"/>
        <v>5</v>
      </c>
      <c r="B9" s="387" t="s">
        <v>637</v>
      </c>
      <c r="C9" s="388" t="s">
        <v>638</v>
      </c>
      <c r="D9" s="388" t="s">
        <v>639</v>
      </c>
      <c r="E9" s="391" t="s">
        <v>390</v>
      </c>
      <c r="F9" s="392">
        <v>43814</v>
      </c>
      <c r="G9" s="238">
        <v>43816</v>
      </c>
      <c r="H9" s="221" t="s">
        <v>391</v>
      </c>
      <c r="I9" s="266" t="s">
        <v>320</v>
      </c>
      <c r="J9" s="221" t="s">
        <v>369</v>
      </c>
      <c r="K9" s="221" t="s">
        <v>369</v>
      </c>
      <c r="L9" s="221" t="s">
        <v>369</v>
      </c>
      <c r="M9" s="221" t="s">
        <v>369</v>
      </c>
      <c r="N9" s="221" t="s">
        <v>369</v>
      </c>
      <c r="O9" s="242">
        <v>43814</v>
      </c>
      <c r="P9" s="254">
        <v>0.35416666666666669</v>
      </c>
      <c r="Q9" s="254">
        <v>0.4201388888888889</v>
      </c>
      <c r="R9" s="221" t="s">
        <v>392</v>
      </c>
      <c r="S9" s="242">
        <v>43816</v>
      </c>
      <c r="T9" s="254">
        <v>0.87847222222222221</v>
      </c>
      <c r="U9" s="221" t="s">
        <v>397</v>
      </c>
      <c r="V9" s="221" t="s">
        <v>369</v>
      </c>
      <c r="W9" s="221" t="s">
        <v>369</v>
      </c>
      <c r="X9" s="221" t="s">
        <v>369</v>
      </c>
      <c r="Y9" s="216" t="s">
        <v>310</v>
      </c>
      <c r="Z9" s="233" t="s">
        <v>251</v>
      </c>
      <c r="AA9" s="233" t="s">
        <v>240</v>
      </c>
      <c r="AB9" s="233" t="s">
        <v>240</v>
      </c>
      <c r="AC9" s="233" t="s">
        <v>240</v>
      </c>
      <c r="AD9" s="233" t="s">
        <v>240</v>
      </c>
      <c r="AE9" s="233" t="s">
        <v>240</v>
      </c>
    </row>
    <row r="10" spans="1:31" ht="38.25">
      <c r="A10" s="216">
        <f>A9+1</f>
        <v>6</v>
      </c>
      <c r="B10" s="219" t="s">
        <v>647</v>
      </c>
      <c r="C10" s="219" t="s">
        <v>648</v>
      </c>
      <c r="D10" s="219" t="s">
        <v>649</v>
      </c>
      <c r="E10" s="263" t="s">
        <v>390</v>
      </c>
      <c r="F10" s="238">
        <v>43814</v>
      </c>
      <c r="G10" s="238">
        <v>43815</v>
      </c>
      <c r="H10" s="221" t="s">
        <v>391</v>
      </c>
      <c r="I10" s="393" t="s">
        <v>320</v>
      </c>
      <c r="J10" s="221" t="s">
        <v>369</v>
      </c>
      <c r="K10" s="221" t="s">
        <v>369</v>
      </c>
      <c r="L10" s="221" t="s">
        <v>369</v>
      </c>
      <c r="M10" s="221" t="s">
        <v>369</v>
      </c>
      <c r="N10" s="221" t="s">
        <v>369</v>
      </c>
      <c r="O10" s="242">
        <v>43814</v>
      </c>
      <c r="P10" s="254">
        <v>0.35416666666666669</v>
      </c>
      <c r="Q10" s="254">
        <v>0.4201388888888889</v>
      </c>
      <c r="R10" s="221" t="s">
        <v>392</v>
      </c>
      <c r="S10" s="242">
        <v>43815</v>
      </c>
      <c r="T10" s="254">
        <v>0.87847222222222221</v>
      </c>
      <c r="U10" s="221" t="s">
        <v>651</v>
      </c>
      <c r="V10" s="221" t="s">
        <v>369</v>
      </c>
      <c r="W10" s="221" t="s">
        <v>369</v>
      </c>
      <c r="X10" s="221" t="s">
        <v>369</v>
      </c>
      <c r="Y10" s="216" t="s">
        <v>310</v>
      </c>
      <c r="Z10" s="233" t="s">
        <v>251</v>
      </c>
      <c r="AA10" s="233" t="s">
        <v>240</v>
      </c>
      <c r="AB10" s="233" t="s">
        <v>240</v>
      </c>
      <c r="AC10" s="233" t="s">
        <v>240</v>
      </c>
      <c r="AD10" s="233" t="s">
        <v>240</v>
      </c>
      <c r="AE10" s="233" t="s">
        <v>240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01"/>
  <sheetViews>
    <sheetView workbookViewId="0">
      <selection activeCell="G12" sqref="G12"/>
    </sheetView>
  </sheetViews>
  <sheetFormatPr defaultColWidth="10.28515625" defaultRowHeight="15"/>
  <cols>
    <col min="1" max="2" width="12.7109375" style="541" customWidth="1"/>
    <col min="3" max="3" width="57.5703125" style="541" customWidth="1"/>
    <col min="4" max="4" width="15.42578125" style="541" customWidth="1"/>
    <col min="5" max="16384" width="10.28515625" style="541"/>
  </cols>
  <sheetData>
    <row r="1" spans="1:4">
      <c r="A1" s="540" t="s">
        <v>1457</v>
      </c>
    </row>
    <row r="2" spans="1:4" ht="19.5" customHeight="1">
      <c r="A2" s="672" t="s">
        <v>1243</v>
      </c>
      <c r="B2" s="672"/>
      <c r="C2" s="672"/>
      <c r="D2" s="672"/>
    </row>
    <row r="3" spans="1:4" ht="19.5" customHeight="1">
      <c r="A3" s="542" t="s">
        <v>1244</v>
      </c>
      <c r="B3" s="542" t="s">
        <v>1245</v>
      </c>
      <c r="C3" s="542" t="s">
        <v>1246</v>
      </c>
      <c r="D3" s="542" t="s">
        <v>261</v>
      </c>
    </row>
    <row r="4" spans="1:4" ht="19.5" customHeight="1">
      <c r="A4" s="669">
        <v>201</v>
      </c>
      <c r="B4" s="670" t="s">
        <v>1247</v>
      </c>
      <c r="C4" s="590" t="s">
        <v>299</v>
      </c>
      <c r="D4" s="590"/>
    </row>
    <row r="5" spans="1:4" ht="19.5" customHeight="1">
      <c r="A5" s="669"/>
      <c r="B5" s="671"/>
      <c r="C5" s="590"/>
      <c r="D5" s="590"/>
    </row>
    <row r="6" spans="1:4" ht="19.5" customHeight="1">
      <c r="A6" s="669">
        <v>202</v>
      </c>
      <c r="B6" s="670" t="s">
        <v>1247</v>
      </c>
      <c r="C6" s="590" t="s">
        <v>617</v>
      </c>
      <c r="D6" s="590" t="s">
        <v>1248</v>
      </c>
    </row>
    <row r="7" spans="1:4" ht="19.5" customHeight="1">
      <c r="A7" s="669"/>
      <c r="B7" s="671"/>
      <c r="C7" s="590"/>
      <c r="D7" s="590"/>
    </row>
    <row r="8" spans="1:4" ht="19.5" customHeight="1">
      <c r="A8" s="669">
        <v>203</v>
      </c>
      <c r="B8" s="670" t="s">
        <v>1249</v>
      </c>
      <c r="C8" s="590" t="s">
        <v>611</v>
      </c>
      <c r="D8" s="590"/>
    </row>
    <row r="9" spans="1:4" ht="19.5" customHeight="1">
      <c r="A9" s="669"/>
      <c r="B9" s="671"/>
      <c r="C9" s="590"/>
      <c r="D9" s="590"/>
    </row>
    <row r="10" spans="1:4" ht="19.5" customHeight="1">
      <c r="A10" s="669">
        <v>204</v>
      </c>
      <c r="B10" s="670" t="s">
        <v>1247</v>
      </c>
      <c r="C10" s="590" t="s">
        <v>434</v>
      </c>
      <c r="D10" s="590"/>
    </row>
    <row r="11" spans="1:4" ht="19.5" customHeight="1">
      <c r="A11" s="669"/>
      <c r="B11" s="671"/>
      <c r="C11" s="590"/>
      <c r="D11" s="590"/>
    </row>
    <row r="12" spans="1:4" ht="19.5" customHeight="1">
      <c r="A12" s="669">
        <v>206</v>
      </c>
      <c r="B12" s="670" t="s">
        <v>1247</v>
      </c>
      <c r="C12" s="590" t="s">
        <v>334</v>
      </c>
      <c r="D12" s="590" t="s">
        <v>1248</v>
      </c>
    </row>
    <row r="13" spans="1:4" ht="19.5" customHeight="1">
      <c r="A13" s="669"/>
      <c r="B13" s="671"/>
      <c r="C13" s="590"/>
      <c r="D13" s="590"/>
    </row>
    <row r="14" spans="1:4" ht="19.5" customHeight="1">
      <c r="A14" s="669">
        <v>207</v>
      </c>
      <c r="B14" s="670" t="s">
        <v>1247</v>
      </c>
      <c r="C14" s="590" t="s">
        <v>355</v>
      </c>
      <c r="D14" s="590"/>
    </row>
    <row r="15" spans="1:4" ht="19.5" customHeight="1">
      <c r="A15" s="669"/>
      <c r="B15" s="671"/>
      <c r="C15" s="590"/>
      <c r="D15" s="590"/>
    </row>
    <row r="16" spans="1:4" ht="19.5" customHeight="1">
      <c r="A16" s="669">
        <v>208</v>
      </c>
      <c r="B16" s="670" t="s">
        <v>1247</v>
      </c>
      <c r="C16" s="590" t="s">
        <v>601</v>
      </c>
      <c r="D16" s="590" t="s">
        <v>1248</v>
      </c>
    </row>
    <row r="17" spans="1:6" ht="19.5" customHeight="1">
      <c r="A17" s="669"/>
      <c r="B17" s="671"/>
      <c r="C17" s="590"/>
      <c r="D17" s="590"/>
    </row>
    <row r="18" spans="1:6" ht="19.5" customHeight="1">
      <c r="A18" s="669">
        <v>209</v>
      </c>
      <c r="B18" s="670" t="s">
        <v>1249</v>
      </c>
      <c r="C18" s="590" t="s">
        <v>483</v>
      </c>
      <c r="D18" s="590" t="s">
        <v>1248</v>
      </c>
    </row>
    <row r="19" spans="1:6" ht="19.5" customHeight="1">
      <c r="A19" s="669"/>
      <c r="B19" s="671"/>
      <c r="C19" s="590"/>
      <c r="D19" s="590"/>
    </row>
    <row r="20" spans="1:6" ht="19.5" customHeight="1">
      <c r="A20" s="669">
        <v>210</v>
      </c>
      <c r="B20" s="670" t="s">
        <v>1247</v>
      </c>
      <c r="C20" s="590" t="s">
        <v>518</v>
      </c>
      <c r="D20" s="590"/>
    </row>
    <row r="21" spans="1:6" ht="19.5" customHeight="1">
      <c r="A21" s="669"/>
      <c r="B21" s="671"/>
      <c r="C21" s="590"/>
      <c r="D21" s="590"/>
    </row>
    <row r="22" spans="1:6" ht="19.5" customHeight="1">
      <c r="A22" s="669">
        <v>211</v>
      </c>
      <c r="B22" s="670" t="s">
        <v>1247</v>
      </c>
      <c r="C22" s="590" t="s">
        <v>493</v>
      </c>
      <c r="D22" s="590"/>
    </row>
    <row r="23" spans="1:6" ht="19.5" customHeight="1">
      <c r="A23" s="669"/>
      <c r="B23" s="671"/>
      <c r="C23" s="590"/>
      <c r="D23" s="590"/>
    </row>
    <row r="24" spans="1:6" ht="19.5" customHeight="1">
      <c r="A24" s="669">
        <v>212</v>
      </c>
      <c r="B24" s="670" t="s">
        <v>1247</v>
      </c>
      <c r="C24" s="590" t="s">
        <v>499</v>
      </c>
      <c r="D24" s="590" t="s">
        <v>1248</v>
      </c>
    </row>
    <row r="25" spans="1:6" ht="19.5" customHeight="1">
      <c r="A25" s="669"/>
      <c r="B25" s="671"/>
      <c r="C25" s="590"/>
      <c r="D25" s="590"/>
    </row>
    <row r="26" spans="1:6" ht="19.5" customHeight="1">
      <c r="A26" s="669">
        <v>213</v>
      </c>
      <c r="B26" s="670" t="s">
        <v>1249</v>
      </c>
      <c r="C26" s="590" t="s">
        <v>664</v>
      </c>
      <c r="D26" s="590"/>
    </row>
    <row r="27" spans="1:6" ht="19.5" customHeight="1">
      <c r="A27" s="669"/>
      <c r="B27" s="671"/>
      <c r="C27" s="590"/>
      <c r="D27" s="590"/>
    </row>
    <row r="28" spans="1:6" ht="19.5" customHeight="1">
      <c r="A28" s="669">
        <v>214</v>
      </c>
      <c r="B28" s="670" t="s">
        <v>1247</v>
      </c>
      <c r="C28" s="590" t="s">
        <v>656</v>
      </c>
      <c r="D28" s="590"/>
    </row>
    <row r="29" spans="1:6" ht="19.5" customHeight="1">
      <c r="A29" s="669"/>
      <c r="B29" s="671"/>
      <c r="C29" s="590"/>
      <c r="D29" s="590"/>
    </row>
    <row r="30" spans="1:6" ht="19.5" customHeight="1">
      <c r="A30" s="673">
        <v>215</v>
      </c>
      <c r="B30" s="674" t="s">
        <v>1249</v>
      </c>
      <c r="C30" s="589" t="s">
        <v>627</v>
      </c>
      <c r="D30" s="589" t="s">
        <v>1248</v>
      </c>
      <c r="F30" s="650"/>
    </row>
    <row r="31" spans="1:6" ht="19.5" customHeight="1">
      <c r="A31" s="673"/>
      <c r="B31" s="675"/>
      <c r="C31" s="589"/>
      <c r="D31" s="589"/>
    </row>
    <row r="32" spans="1:6" ht="19.5" customHeight="1">
      <c r="A32" s="673">
        <v>216</v>
      </c>
      <c r="B32" s="674" t="s">
        <v>1247</v>
      </c>
      <c r="C32" s="589" t="s">
        <v>622</v>
      </c>
      <c r="D32" s="589" t="s">
        <v>1248</v>
      </c>
    </row>
    <row r="33" spans="1:4" ht="19.5" customHeight="1">
      <c r="A33" s="673"/>
      <c r="B33" s="675"/>
      <c r="C33" s="589"/>
      <c r="D33" s="589"/>
    </row>
    <row r="34" spans="1:4" ht="19.5" customHeight="1">
      <c r="A34" s="669">
        <v>217</v>
      </c>
      <c r="B34" s="670" t="s">
        <v>1247</v>
      </c>
      <c r="C34" s="590" t="s">
        <v>311</v>
      </c>
      <c r="D34" s="590"/>
    </row>
    <row r="35" spans="1:4" ht="19.5" customHeight="1">
      <c r="A35" s="669"/>
      <c r="B35" s="671"/>
      <c r="C35" s="590"/>
      <c r="D35" s="590"/>
    </row>
    <row r="36" spans="1:4" ht="19.5" customHeight="1">
      <c r="A36" s="669">
        <v>218</v>
      </c>
      <c r="B36" s="670" t="s">
        <v>1247</v>
      </c>
      <c r="C36" s="590" t="s">
        <v>326</v>
      </c>
      <c r="D36" s="590"/>
    </row>
    <row r="37" spans="1:4" ht="19.5" customHeight="1">
      <c r="A37" s="669"/>
      <c r="B37" s="671"/>
      <c r="C37" s="590"/>
      <c r="D37" s="590"/>
    </row>
    <row r="38" spans="1:4" ht="19.5" customHeight="1">
      <c r="A38" s="669">
        <v>219</v>
      </c>
      <c r="B38" s="670" t="s">
        <v>1249</v>
      </c>
      <c r="C38" s="590" t="s">
        <v>463</v>
      </c>
      <c r="D38" s="590"/>
    </row>
    <row r="39" spans="1:4" ht="19.5" customHeight="1">
      <c r="A39" s="669"/>
      <c r="B39" s="671"/>
      <c r="C39" s="590"/>
      <c r="D39" s="590"/>
    </row>
    <row r="40" spans="1:4" ht="19.5" customHeight="1">
      <c r="A40" s="669">
        <v>220</v>
      </c>
      <c r="B40" s="670" t="s">
        <v>1249</v>
      </c>
      <c r="C40" s="590" t="s">
        <v>471</v>
      </c>
      <c r="D40" s="590"/>
    </row>
    <row r="41" spans="1:4" ht="19.5" customHeight="1">
      <c r="A41" s="669"/>
      <c r="B41" s="671"/>
      <c r="C41" s="590"/>
      <c r="D41" s="590"/>
    </row>
    <row r="42" spans="1:4" ht="19.5" customHeight="1">
      <c r="A42" s="669">
        <v>221</v>
      </c>
      <c r="B42" s="670" t="s">
        <v>1249</v>
      </c>
      <c r="C42" s="590" t="s">
        <v>596</v>
      </c>
      <c r="D42" s="590"/>
    </row>
    <row r="43" spans="1:4" ht="19.5" customHeight="1">
      <c r="A43" s="669"/>
      <c r="B43" s="671"/>
      <c r="C43" s="590"/>
      <c r="D43" s="590"/>
    </row>
    <row r="44" spans="1:4" ht="19.5" customHeight="1">
      <c r="A44" s="669">
        <v>222</v>
      </c>
      <c r="B44" s="670" t="s">
        <v>1249</v>
      </c>
      <c r="C44" s="590" t="s">
        <v>540</v>
      </c>
      <c r="D44" s="590"/>
    </row>
    <row r="45" spans="1:4" ht="19.5" customHeight="1">
      <c r="A45" s="669"/>
      <c r="B45" s="671"/>
      <c r="C45" s="590"/>
      <c r="D45" s="590"/>
    </row>
    <row r="46" spans="1:4" ht="19.5" customHeight="1">
      <c r="A46" s="669">
        <v>301</v>
      </c>
      <c r="B46" s="670" t="s">
        <v>1247</v>
      </c>
      <c r="C46" s="590" t="s">
        <v>562</v>
      </c>
      <c r="D46" s="590" t="s">
        <v>1248</v>
      </c>
    </row>
    <row r="47" spans="1:4" ht="19.5" customHeight="1">
      <c r="A47" s="669"/>
      <c r="B47" s="671"/>
      <c r="C47" s="590"/>
      <c r="D47" s="590"/>
    </row>
    <row r="48" spans="1:4" ht="19.5" customHeight="1">
      <c r="A48" s="669">
        <v>302</v>
      </c>
      <c r="B48" s="670" t="s">
        <v>1249</v>
      </c>
      <c r="C48" s="590" t="s">
        <v>568</v>
      </c>
      <c r="D48" s="590"/>
    </row>
    <row r="49" spans="1:4" ht="19.5" customHeight="1">
      <c r="A49" s="669"/>
      <c r="B49" s="671"/>
      <c r="C49" s="590" t="s">
        <v>707</v>
      </c>
      <c r="D49" s="590"/>
    </row>
    <row r="50" spans="1:4" ht="19.5" customHeight="1">
      <c r="A50" s="669">
        <v>303</v>
      </c>
      <c r="B50" s="670" t="s">
        <v>1247</v>
      </c>
      <c r="C50" s="590" t="s">
        <v>572</v>
      </c>
      <c r="D50" s="590"/>
    </row>
    <row r="51" spans="1:4" ht="19.5" customHeight="1">
      <c r="A51" s="669"/>
      <c r="B51" s="671"/>
      <c r="C51" s="590"/>
      <c r="D51" s="590"/>
    </row>
    <row r="52" spans="1:4" ht="19.5" customHeight="1">
      <c r="A52" s="669">
        <v>304</v>
      </c>
      <c r="B52" s="670" t="s">
        <v>1249</v>
      </c>
      <c r="C52" s="590" t="s">
        <v>550</v>
      </c>
      <c r="D52" s="590" t="s">
        <v>1248</v>
      </c>
    </row>
    <row r="53" spans="1:4" ht="19.5" customHeight="1">
      <c r="A53" s="669"/>
      <c r="B53" s="671"/>
      <c r="C53" s="590"/>
      <c r="D53" s="590"/>
    </row>
    <row r="54" spans="1:4" ht="19.5" customHeight="1">
      <c r="A54" s="669">
        <v>305</v>
      </c>
      <c r="B54" s="670" t="s">
        <v>1247</v>
      </c>
      <c r="C54" s="590" t="s">
        <v>593</v>
      </c>
      <c r="D54" s="590"/>
    </row>
    <row r="55" spans="1:4" ht="19.5" customHeight="1">
      <c r="A55" s="669"/>
      <c r="B55" s="671"/>
      <c r="C55" s="590"/>
      <c r="D55" s="590"/>
    </row>
    <row r="56" spans="1:4" ht="19.5" customHeight="1">
      <c r="A56" s="669">
        <v>306</v>
      </c>
      <c r="B56" s="670" t="s">
        <v>1247</v>
      </c>
      <c r="C56" s="590" t="s">
        <v>406</v>
      </c>
      <c r="D56" s="590"/>
    </row>
    <row r="57" spans="1:4" ht="19.5" customHeight="1">
      <c r="A57" s="669"/>
      <c r="B57" s="671"/>
      <c r="C57" s="590"/>
      <c r="D57" s="590"/>
    </row>
    <row r="58" spans="1:4" ht="19.5" customHeight="1">
      <c r="A58" s="669">
        <v>307</v>
      </c>
      <c r="B58" s="670" t="s">
        <v>1249</v>
      </c>
      <c r="C58" s="590" t="s">
        <v>373</v>
      </c>
      <c r="D58" s="590"/>
    </row>
    <row r="59" spans="1:4" ht="19.5" customHeight="1">
      <c r="A59" s="669"/>
      <c r="B59" s="671"/>
      <c r="C59" s="590"/>
      <c r="D59" s="590"/>
    </row>
    <row r="60" spans="1:4" ht="19.5" customHeight="1">
      <c r="A60" s="669">
        <v>308</v>
      </c>
      <c r="B60" s="670" t="s">
        <v>1249</v>
      </c>
      <c r="C60" s="590" t="s">
        <v>413</v>
      </c>
      <c r="D60" s="590" t="s">
        <v>1248</v>
      </c>
    </row>
    <row r="61" spans="1:4" ht="19.5" customHeight="1">
      <c r="A61" s="669"/>
      <c r="B61" s="671"/>
      <c r="C61" s="590"/>
      <c r="D61" s="590"/>
    </row>
    <row r="62" spans="1:4" ht="19.5" customHeight="1">
      <c r="A62" s="669">
        <v>309</v>
      </c>
      <c r="B62" s="676" t="s">
        <v>1458</v>
      </c>
      <c r="C62" s="590" t="s">
        <v>476</v>
      </c>
      <c r="D62" s="583" t="s">
        <v>1250</v>
      </c>
    </row>
    <row r="63" spans="1:4" ht="19.5" customHeight="1">
      <c r="A63" s="669"/>
      <c r="B63" s="671"/>
      <c r="C63" s="590"/>
      <c r="D63" s="590"/>
    </row>
    <row r="64" spans="1:4" ht="19.5" customHeight="1">
      <c r="A64" s="669">
        <v>310</v>
      </c>
      <c r="B64" s="676" t="s">
        <v>1458</v>
      </c>
      <c r="C64" s="590" t="s">
        <v>509</v>
      </c>
      <c r="D64" s="583" t="s">
        <v>1250</v>
      </c>
    </row>
    <row r="65" spans="1:4" ht="19.5" customHeight="1">
      <c r="A65" s="669"/>
      <c r="B65" s="671"/>
      <c r="C65" s="590"/>
      <c r="D65" s="590"/>
    </row>
    <row r="66" spans="1:4" ht="19.5" customHeight="1">
      <c r="A66" s="673">
        <v>311</v>
      </c>
      <c r="B66" s="674" t="s">
        <v>1247</v>
      </c>
      <c r="C66" s="589" t="s">
        <v>449</v>
      </c>
      <c r="D66" s="589" t="s">
        <v>1248</v>
      </c>
    </row>
    <row r="67" spans="1:4" ht="19.5" customHeight="1">
      <c r="A67" s="673"/>
      <c r="B67" s="675"/>
      <c r="C67" s="589"/>
      <c r="D67" s="589"/>
    </row>
    <row r="68" spans="1:4" ht="19.5" customHeight="1">
      <c r="A68" s="669">
        <v>317</v>
      </c>
      <c r="B68" s="670" t="s">
        <v>1247</v>
      </c>
      <c r="C68" s="590" t="s">
        <v>525</v>
      </c>
      <c r="D68" s="590" t="s">
        <v>1248</v>
      </c>
    </row>
    <row r="69" spans="1:4" ht="19.5" customHeight="1">
      <c r="A69" s="669"/>
      <c r="B69" s="671"/>
      <c r="C69" s="590"/>
      <c r="D69" s="590"/>
    </row>
    <row r="70" spans="1:4" ht="19.5" customHeight="1">
      <c r="A70" s="669">
        <v>318</v>
      </c>
      <c r="B70" s="670" t="s">
        <v>1249</v>
      </c>
      <c r="C70" s="590" t="s">
        <v>419</v>
      </c>
      <c r="D70" s="590"/>
    </row>
    <row r="71" spans="1:4" ht="19.5" customHeight="1">
      <c r="A71" s="669"/>
      <c r="B71" s="671"/>
      <c r="C71" s="590"/>
      <c r="D71" s="590"/>
    </row>
    <row r="72" spans="1:4" ht="19.5" customHeight="1">
      <c r="A72" s="669">
        <v>319</v>
      </c>
      <c r="B72" s="670" t="s">
        <v>1247</v>
      </c>
      <c r="C72" s="590" t="s">
        <v>533</v>
      </c>
      <c r="D72" s="590" t="s">
        <v>1248</v>
      </c>
    </row>
    <row r="73" spans="1:4" ht="19.5" customHeight="1">
      <c r="A73" s="669"/>
      <c r="B73" s="671"/>
      <c r="C73" s="590"/>
      <c r="D73" s="590"/>
    </row>
    <row r="74" spans="1:4" ht="19.5" customHeight="1">
      <c r="A74" s="669">
        <v>320</v>
      </c>
      <c r="B74" s="670" t="s">
        <v>1249</v>
      </c>
      <c r="C74" s="590" t="s">
        <v>670</v>
      </c>
      <c r="D74" s="590"/>
    </row>
    <row r="75" spans="1:4" ht="19.5" customHeight="1">
      <c r="A75" s="669"/>
      <c r="B75" s="671"/>
      <c r="C75" s="590"/>
      <c r="D75" s="590"/>
    </row>
    <row r="76" spans="1:4" ht="19.5" customHeight="1">
      <c r="A76" s="669">
        <v>321</v>
      </c>
      <c r="B76" s="670" t="s">
        <v>1247</v>
      </c>
      <c r="C76" s="590" t="s">
        <v>673</v>
      </c>
      <c r="D76" s="590" t="s">
        <v>1248</v>
      </c>
    </row>
    <row r="77" spans="1:4" ht="19.5" customHeight="1">
      <c r="A77" s="669"/>
      <c r="B77" s="671"/>
      <c r="C77" s="590"/>
      <c r="D77" s="590"/>
    </row>
    <row r="78" spans="1:4" ht="19.5" customHeight="1">
      <c r="A78" s="669">
        <v>322</v>
      </c>
      <c r="B78" s="670" t="s">
        <v>1247</v>
      </c>
      <c r="C78" s="590" t="s">
        <v>438</v>
      </c>
      <c r="D78" s="590" t="s">
        <v>307</v>
      </c>
    </row>
    <row r="79" spans="1:4" ht="19.5" customHeight="1">
      <c r="A79" s="669"/>
      <c r="B79" s="671"/>
      <c r="C79" s="590"/>
      <c r="D79" s="590"/>
    </row>
    <row r="80" spans="1:4" ht="19.5" customHeight="1">
      <c r="A80" s="669">
        <v>323</v>
      </c>
      <c r="B80" s="670" t="s">
        <v>1249</v>
      </c>
      <c r="C80" s="590" t="s">
        <v>688</v>
      </c>
      <c r="D80" s="590" t="s">
        <v>1248</v>
      </c>
    </row>
    <row r="81" spans="1:4" ht="19.5" customHeight="1">
      <c r="A81" s="669"/>
      <c r="B81" s="671"/>
      <c r="C81" s="590"/>
      <c r="D81" s="590"/>
    </row>
    <row r="82" spans="1:4" ht="19.5" customHeight="1">
      <c r="A82" s="669">
        <v>324</v>
      </c>
      <c r="B82" s="670" t="s">
        <v>1249</v>
      </c>
      <c r="C82" s="590" t="s">
        <v>696</v>
      </c>
      <c r="D82" s="590"/>
    </row>
    <row r="83" spans="1:4" ht="19.5" customHeight="1">
      <c r="A83" s="669"/>
      <c r="B83" s="671"/>
      <c r="C83" s="590"/>
      <c r="D83" s="590"/>
    </row>
    <row r="84" spans="1:4" ht="19.5" customHeight="1">
      <c r="A84" s="669">
        <v>325</v>
      </c>
      <c r="B84" s="676" t="s">
        <v>1458</v>
      </c>
      <c r="C84" s="590" t="s">
        <v>557</v>
      </c>
      <c r="D84" s="583" t="s">
        <v>1250</v>
      </c>
    </row>
    <row r="85" spans="1:4" ht="19.5" customHeight="1">
      <c r="A85" s="669"/>
      <c r="B85" s="671"/>
      <c r="C85" s="590"/>
      <c r="D85" s="590"/>
    </row>
    <row r="86" spans="1:4" ht="19.5" customHeight="1">
      <c r="A86" s="677">
        <v>326</v>
      </c>
      <c r="B86" s="676" t="s">
        <v>1458</v>
      </c>
      <c r="C86" s="590" t="s">
        <v>588</v>
      </c>
      <c r="D86" s="583" t="s">
        <v>1250</v>
      </c>
    </row>
    <row r="87" spans="1:4" ht="19.5" customHeight="1">
      <c r="A87" s="669"/>
      <c r="B87" s="671"/>
      <c r="C87" s="590"/>
      <c r="D87" s="590"/>
    </row>
    <row r="88" spans="1:4" ht="19.5" customHeight="1">
      <c r="A88" s="678">
        <v>327</v>
      </c>
      <c r="B88" s="676" t="s">
        <v>1458</v>
      </c>
      <c r="C88" s="590"/>
      <c r="D88" s="590"/>
    </row>
    <row r="89" spans="1:4" ht="19.5" customHeight="1">
      <c r="A89" s="678"/>
      <c r="B89" s="671"/>
      <c r="C89" s="590"/>
      <c r="D89" s="590"/>
    </row>
    <row r="90" spans="1:4" ht="19.5" customHeight="1">
      <c r="A90" s="669">
        <v>335</v>
      </c>
      <c r="B90" s="670" t="s">
        <v>1247</v>
      </c>
      <c r="C90" s="590" t="s">
        <v>1251</v>
      </c>
      <c r="D90" s="590" t="s">
        <v>307</v>
      </c>
    </row>
    <row r="91" spans="1:4" ht="19.5" customHeight="1">
      <c r="A91" s="669"/>
      <c r="B91" s="671"/>
      <c r="C91" s="590" t="s">
        <v>1252</v>
      </c>
      <c r="D91" s="590" t="s">
        <v>307</v>
      </c>
    </row>
    <row r="92" spans="1:4" ht="19.5" customHeight="1">
      <c r="A92" s="669">
        <v>336</v>
      </c>
      <c r="B92" s="670" t="s">
        <v>1247</v>
      </c>
      <c r="C92" s="590" t="s">
        <v>1253</v>
      </c>
      <c r="D92" s="590" t="s">
        <v>307</v>
      </c>
    </row>
    <row r="93" spans="1:4" ht="19.5" customHeight="1">
      <c r="A93" s="669"/>
      <c r="B93" s="671"/>
      <c r="C93" s="590" t="s">
        <v>1254</v>
      </c>
      <c r="D93" s="590" t="s">
        <v>307</v>
      </c>
    </row>
    <row r="94" spans="1:4" ht="19.5" customHeight="1">
      <c r="A94" s="673">
        <v>337</v>
      </c>
      <c r="B94" s="670" t="s">
        <v>1247</v>
      </c>
      <c r="C94" s="590" t="s">
        <v>1459</v>
      </c>
      <c r="D94" s="590" t="s">
        <v>307</v>
      </c>
    </row>
    <row r="95" spans="1:4" ht="19.5" customHeight="1">
      <c r="A95" s="673"/>
      <c r="B95" s="671"/>
      <c r="C95" s="590"/>
      <c r="D95" s="590"/>
    </row>
    <row r="96" spans="1:4" ht="19.5" customHeight="1">
      <c r="A96" s="678">
        <v>341</v>
      </c>
      <c r="B96" s="676" t="s">
        <v>1458</v>
      </c>
      <c r="C96" s="590"/>
      <c r="D96" s="590"/>
    </row>
    <row r="97" spans="1:4" ht="19.5" customHeight="1">
      <c r="A97" s="678"/>
      <c r="B97" s="671"/>
      <c r="C97" s="590"/>
      <c r="D97" s="590"/>
    </row>
    <row r="98" spans="1:4" ht="19.5" customHeight="1">
      <c r="A98" s="678">
        <v>342</v>
      </c>
      <c r="B98" s="676" t="s">
        <v>1458</v>
      </c>
      <c r="C98" s="590"/>
      <c r="D98" s="590"/>
    </row>
    <row r="99" spans="1:4" ht="19.5" customHeight="1">
      <c r="A99" s="678"/>
      <c r="B99" s="671"/>
      <c r="C99" s="590"/>
      <c r="D99" s="590"/>
    </row>
    <row r="100" spans="1:4" ht="19.5" customHeight="1">
      <c r="A100" s="678">
        <v>343</v>
      </c>
      <c r="B100" s="676" t="s">
        <v>1458</v>
      </c>
      <c r="C100" s="590"/>
      <c r="D100" s="590"/>
    </row>
    <row r="101" spans="1:4" ht="19.5" customHeight="1">
      <c r="A101" s="678"/>
      <c r="B101" s="671"/>
      <c r="C101" s="590"/>
      <c r="D101" s="590"/>
    </row>
  </sheetData>
  <mergeCells count="99">
    <mergeCell ref="A100:A101"/>
    <mergeCell ref="B100:B101"/>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16:A17"/>
    <mergeCell ref="B16:B17"/>
    <mergeCell ref="A18:A19"/>
    <mergeCell ref="B18:B19"/>
    <mergeCell ref="A20:A21"/>
    <mergeCell ref="B20:B21"/>
    <mergeCell ref="A10:A11"/>
    <mergeCell ref="B10:B11"/>
    <mergeCell ref="A12:A13"/>
    <mergeCell ref="B12:B13"/>
    <mergeCell ref="A14:A15"/>
    <mergeCell ref="B14:B15"/>
    <mergeCell ref="A8:A9"/>
    <mergeCell ref="B8:B9"/>
    <mergeCell ref="A2:D2"/>
    <mergeCell ref="A4:A5"/>
    <mergeCell ref="B4:B5"/>
    <mergeCell ref="A6:A7"/>
    <mergeCell ref="B6:B7"/>
  </mergeCells>
  <pageMargins left="0.16" right="0.16" top="0.23" bottom="0.4" header="0.16"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8" zoomScaleNormal="100" workbookViewId="0">
      <selection activeCell="P174" sqref="P174"/>
    </sheetView>
  </sheetViews>
  <sheetFormatPr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06"/>
  <sheetViews>
    <sheetView zoomScale="80" zoomScaleNormal="80" zoomScaleSheetLayoutView="100" workbookViewId="0">
      <pane ySplit="4" topLeftCell="A128" activePane="bottomLeft" state="frozen"/>
      <selection pane="bottomLeft" activeCell="D153" sqref="D153"/>
    </sheetView>
  </sheetViews>
  <sheetFormatPr defaultColWidth="9.140625" defaultRowHeight="21"/>
  <cols>
    <col min="1" max="1" width="18.42578125" style="45" customWidth="1"/>
    <col min="2" max="2" width="22.7109375" style="502" customWidth="1"/>
    <col min="3" max="3" width="56.140625" style="488" customWidth="1"/>
    <col min="4" max="4" width="55.28515625" style="51" customWidth="1"/>
    <col min="5" max="5" width="26.28515625" style="45" customWidth="1"/>
    <col min="6" max="6" width="11.5703125" style="500" customWidth="1"/>
    <col min="7" max="7" width="27.28515625" style="500" customWidth="1"/>
    <col min="8" max="8" width="17.28515625" style="500" customWidth="1"/>
    <col min="9" max="16384" width="9.140625" style="487"/>
  </cols>
  <sheetData>
    <row r="1" spans="1:13" s="484" customFormat="1" ht="113.25" customHeight="1">
      <c r="A1" s="709" t="s">
        <v>77</v>
      </c>
      <c r="B1" s="709"/>
      <c r="C1" s="709"/>
      <c r="D1" s="709"/>
      <c r="E1" s="709"/>
      <c r="F1" s="709"/>
      <c r="G1" s="709"/>
      <c r="H1" s="709"/>
      <c r="I1" s="483"/>
      <c r="J1" s="483"/>
      <c r="K1" s="483"/>
      <c r="L1" s="483"/>
      <c r="M1" s="483"/>
    </row>
    <row r="2" spans="1:13" ht="27" customHeight="1">
      <c r="A2" s="711" t="s">
        <v>90</v>
      </c>
      <c r="B2" s="711"/>
      <c r="C2" s="711"/>
      <c r="D2" s="485"/>
      <c r="E2" s="59"/>
      <c r="F2" s="486"/>
      <c r="G2" s="486"/>
      <c r="H2" s="486"/>
    </row>
    <row r="3" spans="1:13" ht="27" customHeight="1">
      <c r="A3" s="710" t="s">
        <v>1334</v>
      </c>
      <c r="B3" s="710"/>
      <c r="C3" s="710"/>
      <c r="D3" s="488"/>
      <c r="E3" s="60"/>
      <c r="F3" s="489"/>
      <c r="G3" s="489"/>
      <c r="H3" s="489"/>
    </row>
    <row r="4" spans="1:13" s="58" customFormat="1">
      <c r="A4" s="6" t="s">
        <v>9</v>
      </c>
      <c r="B4" s="6" t="s">
        <v>11</v>
      </c>
      <c r="C4" s="11" t="s">
        <v>4</v>
      </c>
      <c r="D4" s="11" t="s">
        <v>1</v>
      </c>
      <c r="E4" s="6" t="s">
        <v>43</v>
      </c>
      <c r="F4" s="6" t="s">
        <v>15</v>
      </c>
      <c r="G4" s="6" t="s">
        <v>0</v>
      </c>
      <c r="H4" s="6" t="s">
        <v>2</v>
      </c>
    </row>
    <row r="5" spans="1:13" s="58" customFormat="1">
      <c r="A5" s="712" t="s">
        <v>95</v>
      </c>
      <c r="B5" s="713"/>
      <c r="C5" s="714"/>
      <c r="D5" s="68"/>
      <c r="E5" s="473"/>
      <c r="F5" s="473"/>
      <c r="G5" s="473"/>
      <c r="H5" s="473"/>
    </row>
    <row r="6" spans="1:13" s="17" customFormat="1">
      <c r="A6" s="41" t="s">
        <v>96</v>
      </c>
      <c r="B6" s="25"/>
      <c r="C6" s="80"/>
      <c r="D6" s="80"/>
      <c r="E6" s="25"/>
      <c r="F6" s="81"/>
      <c r="G6" s="25"/>
      <c r="H6" s="25"/>
    </row>
    <row r="7" spans="1:13" s="17" customFormat="1">
      <c r="A7" s="72" t="s">
        <v>73</v>
      </c>
      <c r="B7" s="41"/>
      <c r="C7" s="78" t="s">
        <v>74</v>
      </c>
      <c r="D7" s="74" t="s">
        <v>74</v>
      </c>
      <c r="E7" s="25" t="s">
        <v>76</v>
      </c>
      <c r="F7" s="81" t="s">
        <v>92</v>
      </c>
      <c r="G7" s="25" t="s">
        <v>80</v>
      </c>
      <c r="H7" s="25"/>
    </row>
    <row r="8" spans="1:13" s="17" customFormat="1">
      <c r="A8" s="26"/>
      <c r="B8" s="26"/>
      <c r="C8" s="80"/>
      <c r="D8" s="78" t="s">
        <v>1335</v>
      </c>
      <c r="E8" s="25" t="s">
        <v>76</v>
      </c>
      <c r="F8" s="81"/>
      <c r="G8" s="25" t="s">
        <v>80</v>
      </c>
      <c r="H8" s="25"/>
    </row>
    <row r="9" spans="1:13" s="17" customFormat="1">
      <c r="A9" s="26"/>
      <c r="B9" s="26"/>
      <c r="C9" s="80"/>
      <c r="D9" s="78" t="s">
        <v>1336</v>
      </c>
      <c r="E9" s="25" t="s">
        <v>76</v>
      </c>
      <c r="F9" s="81"/>
      <c r="G9" s="25"/>
      <c r="H9" s="25"/>
    </row>
    <row r="10" spans="1:13" s="17" customFormat="1">
      <c r="A10" s="26"/>
      <c r="B10" s="26"/>
      <c r="C10" s="80"/>
      <c r="D10" s="518" t="s">
        <v>1337</v>
      </c>
      <c r="E10" s="25" t="s">
        <v>29</v>
      </c>
      <c r="F10" s="81"/>
      <c r="G10" s="25"/>
      <c r="H10" s="25"/>
    </row>
    <row r="11" spans="1:13" s="17" customFormat="1">
      <c r="A11" s="26"/>
      <c r="B11" s="26"/>
      <c r="C11" s="80"/>
      <c r="D11" s="78"/>
      <c r="E11" s="25"/>
      <c r="F11" s="81"/>
      <c r="G11" s="25"/>
      <c r="H11" s="25"/>
    </row>
    <row r="12" spans="1:13" s="17" customFormat="1">
      <c r="A12" s="72" t="s">
        <v>45</v>
      </c>
      <c r="B12" s="26"/>
      <c r="C12" s="78" t="s">
        <v>81</v>
      </c>
      <c r="D12" s="78" t="s">
        <v>82</v>
      </c>
      <c r="E12" s="25" t="s">
        <v>46</v>
      </c>
      <c r="F12" s="81"/>
      <c r="G12" s="25" t="s">
        <v>97</v>
      </c>
      <c r="H12" s="25"/>
    </row>
    <row r="13" spans="1:13" s="17" customFormat="1">
      <c r="A13" s="26"/>
      <c r="B13" s="26"/>
      <c r="C13" s="80"/>
      <c r="D13" s="78" t="s">
        <v>86</v>
      </c>
      <c r="E13" s="25" t="s">
        <v>84</v>
      </c>
      <c r="F13" s="81">
        <v>40</v>
      </c>
      <c r="G13" s="25" t="s">
        <v>85</v>
      </c>
      <c r="H13" s="25"/>
    </row>
    <row r="14" spans="1:13" s="17" customFormat="1">
      <c r="A14" s="26"/>
      <c r="B14" s="26"/>
      <c r="C14" s="80"/>
      <c r="D14" s="78" t="s">
        <v>104</v>
      </c>
      <c r="E14" s="25" t="s">
        <v>44</v>
      </c>
      <c r="F14" s="81"/>
      <c r="G14" s="25" t="s">
        <v>105</v>
      </c>
      <c r="H14" s="25"/>
    </row>
    <row r="15" spans="1:13" s="17" customFormat="1">
      <c r="A15" s="26"/>
      <c r="B15" s="26"/>
      <c r="C15" s="80"/>
      <c r="D15" s="78" t="s">
        <v>131</v>
      </c>
      <c r="E15" s="25" t="s">
        <v>132</v>
      </c>
      <c r="F15" s="81"/>
      <c r="G15" s="25" t="s">
        <v>133</v>
      </c>
      <c r="H15" s="25"/>
    </row>
    <row r="16" spans="1:13" s="17" customFormat="1">
      <c r="A16" s="26"/>
      <c r="B16" s="26"/>
      <c r="C16" s="80"/>
      <c r="D16" s="518" t="s">
        <v>1211</v>
      </c>
      <c r="E16" s="25" t="s">
        <v>1208</v>
      </c>
      <c r="F16" s="81"/>
      <c r="G16" s="25"/>
      <c r="H16" s="25"/>
    </row>
    <row r="17" spans="1:8" s="17" customFormat="1">
      <c r="A17" s="26"/>
      <c r="B17" s="26"/>
      <c r="C17" s="80"/>
      <c r="D17" s="518" t="s">
        <v>1173</v>
      </c>
      <c r="E17" s="25" t="s">
        <v>119</v>
      </c>
      <c r="F17" s="81"/>
      <c r="G17" s="25"/>
      <c r="H17" s="25"/>
    </row>
    <row r="18" spans="1:8" s="17" customFormat="1">
      <c r="A18" s="26"/>
      <c r="B18" s="26"/>
      <c r="C18" s="80"/>
      <c r="D18" s="518"/>
      <c r="E18" s="25"/>
      <c r="F18" s="81"/>
      <c r="G18" s="25"/>
      <c r="H18" s="25"/>
    </row>
    <row r="19" spans="1:8" s="17" customFormat="1">
      <c r="A19" s="72" t="s">
        <v>75</v>
      </c>
      <c r="B19" s="26"/>
      <c r="C19" s="78" t="s">
        <v>81</v>
      </c>
      <c r="D19" s="78" t="s">
        <v>83</v>
      </c>
      <c r="E19" s="25" t="s">
        <v>46</v>
      </c>
      <c r="F19" s="81"/>
      <c r="G19" s="25" t="s">
        <v>97</v>
      </c>
      <c r="H19" s="25"/>
    </row>
    <row r="20" spans="1:8" s="17" customFormat="1">
      <c r="A20" s="26"/>
      <c r="B20" s="25"/>
      <c r="C20" s="80"/>
      <c r="D20" s="78" t="s">
        <v>87</v>
      </c>
      <c r="E20" s="25" t="s">
        <v>84</v>
      </c>
      <c r="F20" s="81">
        <v>40</v>
      </c>
      <c r="G20" s="25" t="s">
        <v>85</v>
      </c>
      <c r="H20" s="25"/>
    </row>
    <row r="21" spans="1:8" s="17" customFormat="1">
      <c r="A21" s="26"/>
      <c r="B21" s="25"/>
      <c r="C21" s="80"/>
      <c r="D21" s="78" t="s">
        <v>103</v>
      </c>
      <c r="E21" s="25" t="s">
        <v>44</v>
      </c>
      <c r="F21" s="81"/>
      <c r="G21" s="25" t="s">
        <v>105</v>
      </c>
      <c r="H21" s="25"/>
    </row>
    <row r="22" spans="1:8" s="17" customFormat="1">
      <c r="A22" s="26"/>
      <c r="B22" s="25"/>
      <c r="C22" s="80"/>
      <c r="D22" s="518" t="s">
        <v>1210</v>
      </c>
      <c r="E22" s="25" t="s">
        <v>119</v>
      </c>
      <c r="F22" s="81"/>
      <c r="G22" s="25"/>
      <c r="H22" s="25"/>
    </row>
    <row r="23" spans="1:8" s="17" customFormat="1">
      <c r="A23" s="26"/>
      <c r="B23" s="25"/>
      <c r="C23" s="80"/>
      <c r="D23" s="78"/>
      <c r="E23" s="25"/>
      <c r="F23" s="81"/>
      <c r="G23" s="25"/>
      <c r="H23" s="25"/>
    </row>
    <row r="24" spans="1:8" s="17" customFormat="1" ht="63">
      <c r="A24" s="79" t="s">
        <v>112</v>
      </c>
      <c r="B24" s="25"/>
      <c r="C24" s="80" t="s">
        <v>113</v>
      </c>
      <c r="D24" s="78" t="s">
        <v>116</v>
      </c>
      <c r="E24" s="25" t="s">
        <v>114</v>
      </c>
      <c r="F24" s="81"/>
      <c r="G24" s="25" t="s">
        <v>115</v>
      </c>
      <c r="H24" s="25"/>
    </row>
    <row r="25" spans="1:8" s="17" customFormat="1">
      <c r="A25" s="26"/>
      <c r="B25" s="25"/>
      <c r="C25" s="80"/>
      <c r="D25" s="78" t="s">
        <v>134</v>
      </c>
      <c r="E25" s="25" t="s">
        <v>114</v>
      </c>
      <c r="F25" s="81"/>
      <c r="G25" s="25" t="s">
        <v>115</v>
      </c>
      <c r="H25" s="25"/>
    </row>
    <row r="26" spans="1:8" s="531" customFormat="1" ht="40.5">
      <c r="A26" s="529"/>
      <c r="B26" s="81"/>
      <c r="C26" s="530"/>
      <c r="D26" s="518" t="s">
        <v>1207</v>
      </c>
      <c r="E26" s="81" t="s">
        <v>1208</v>
      </c>
      <c r="F26" s="81"/>
      <c r="G26" s="81" t="s">
        <v>1208</v>
      </c>
      <c r="H26" s="81"/>
    </row>
    <row r="27" spans="1:8" s="531" customFormat="1">
      <c r="A27" s="529"/>
      <c r="B27" s="81"/>
      <c r="C27" s="530"/>
      <c r="D27" s="518" t="s">
        <v>1209</v>
      </c>
      <c r="E27" s="81"/>
      <c r="F27" s="81"/>
      <c r="G27" s="81"/>
      <c r="H27" s="81"/>
    </row>
    <row r="28" spans="1:8" s="17" customFormat="1">
      <c r="A28" s="26"/>
      <c r="B28" s="25"/>
      <c r="C28" s="80"/>
      <c r="D28" s="78"/>
      <c r="E28" s="25"/>
      <c r="F28" s="81"/>
      <c r="G28" s="25"/>
      <c r="H28" s="25"/>
    </row>
    <row r="29" spans="1:8" s="17" customFormat="1" ht="42">
      <c r="A29" s="72" t="s">
        <v>6</v>
      </c>
      <c r="B29" s="25"/>
      <c r="C29" s="78" t="s">
        <v>98</v>
      </c>
      <c r="D29" s="78" t="s">
        <v>99</v>
      </c>
      <c r="E29" s="25" t="s">
        <v>100</v>
      </c>
      <c r="F29" s="81"/>
      <c r="G29" s="25" t="s">
        <v>101</v>
      </c>
      <c r="H29" s="25"/>
    </row>
    <row r="30" spans="1:8" s="17" customFormat="1" ht="63">
      <c r="A30" s="25"/>
      <c r="B30" s="25"/>
      <c r="C30" s="80"/>
      <c r="D30" s="78" t="s">
        <v>106</v>
      </c>
      <c r="E30" s="25" t="s">
        <v>110</v>
      </c>
      <c r="F30" s="81"/>
      <c r="G30" s="25" t="s">
        <v>110</v>
      </c>
      <c r="H30" s="461" t="s">
        <v>996</v>
      </c>
    </row>
    <row r="31" spans="1:8" s="17" customFormat="1">
      <c r="A31" s="25"/>
      <c r="B31" s="25"/>
      <c r="C31" s="80"/>
      <c r="D31" s="78" t="s">
        <v>107</v>
      </c>
      <c r="E31" s="25" t="s">
        <v>108</v>
      </c>
      <c r="F31" s="81"/>
      <c r="G31" s="25" t="s">
        <v>109</v>
      </c>
      <c r="H31" s="25"/>
    </row>
    <row r="32" spans="1:8" s="17" customFormat="1">
      <c r="A32" s="25"/>
      <c r="B32" s="25"/>
      <c r="C32" s="80"/>
      <c r="D32" s="78" t="s">
        <v>987</v>
      </c>
      <c r="E32" s="25" t="s">
        <v>119</v>
      </c>
      <c r="F32" s="81" t="s">
        <v>995</v>
      </c>
      <c r="G32" s="25" t="s">
        <v>886</v>
      </c>
      <c r="H32" s="25"/>
    </row>
    <row r="33" spans="1:8" s="17" customFormat="1">
      <c r="A33" s="25"/>
      <c r="B33" s="25"/>
      <c r="C33" s="80"/>
      <c r="D33" s="78"/>
      <c r="E33" s="25"/>
      <c r="F33" s="81"/>
      <c r="G33" s="25"/>
      <c r="H33" s="25"/>
    </row>
    <row r="34" spans="1:8" s="17" customFormat="1">
      <c r="A34" s="72" t="s">
        <v>5</v>
      </c>
      <c r="B34" s="25"/>
      <c r="C34" s="78" t="s">
        <v>125</v>
      </c>
      <c r="D34" s="78" t="s">
        <v>118</v>
      </c>
      <c r="E34" s="25" t="s">
        <v>119</v>
      </c>
      <c r="F34" s="81"/>
      <c r="G34" s="25" t="s">
        <v>111</v>
      </c>
      <c r="H34" s="25"/>
    </row>
    <row r="35" spans="1:8" s="17" customFormat="1">
      <c r="A35" s="72"/>
      <c r="B35" s="25"/>
      <c r="C35" s="80"/>
      <c r="D35" s="78" t="s">
        <v>123</v>
      </c>
      <c r="E35" s="25" t="s">
        <v>119</v>
      </c>
      <c r="F35" s="81"/>
      <c r="G35" s="25"/>
      <c r="H35" s="25"/>
    </row>
    <row r="36" spans="1:8" s="17" customFormat="1">
      <c r="A36" s="72"/>
      <c r="B36" s="25"/>
      <c r="C36" s="80"/>
      <c r="D36" s="78" t="s">
        <v>1146</v>
      </c>
      <c r="E36" s="25" t="s">
        <v>121</v>
      </c>
      <c r="F36" s="81"/>
      <c r="G36" s="25" t="s">
        <v>122</v>
      </c>
      <c r="H36" s="25"/>
    </row>
    <row r="37" spans="1:8" s="17" customFormat="1">
      <c r="A37" s="72"/>
      <c r="B37" s="25"/>
      <c r="C37" s="80"/>
      <c r="D37" s="576" t="s">
        <v>1295</v>
      </c>
      <c r="E37" s="25" t="s">
        <v>48</v>
      </c>
      <c r="F37" s="81"/>
      <c r="G37" s="25" t="s">
        <v>111</v>
      </c>
      <c r="H37" s="25"/>
    </row>
    <row r="38" spans="1:8" s="17" customFormat="1">
      <c r="A38" s="26"/>
      <c r="B38" s="25"/>
      <c r="C38" s="80"/>
      <c r="D38" s="78" t="s">
        <v>120</v>
      </c>
      <c r="E38" s="25" t="s">
        <v>121</v>
      </c>
      <c r="F38" s="81"/>
      <c r="G38" s="25" t="s">
        <v>122</v>
      </c>
      <c r="H38" s="25"/>
    </row>
    <row r="39" spans="1:8" s="17" customFormat="1">
      <c r="A39" s="26"/>
      <c r="B39" s="25"/>
      <c r="C39" s="80"/>
      <c r="D39" s="78" t="s">
        <v>126</v>
      </c>
      <c r="E39" s="25" t="s">
        <v>121</v>
      </c>
      <c r="F39" s="81"/>
      <c r="G39" s="25" t="s">
        <v>122</v>
      </c>
      <c r="H39" s="25"/>
    </row>
    <row r="40" spans="1:8" s="17" customFormat="1">
      <c r="A40" s="26"/>
      <c r="B40" s="25"/>
      <c r="C40" s="80"/>
      <c r="D40" s="78" t="s">
        <v>987</v>
      </c>
      <c r="E40" s="25" t="s">
        <v>119</v>
      </c>
      <c r="F40" s="81">
        <v>1</v>
      </c>
      <c r="G40" s="25" t="s">
        <v>886</v>
      </c>
      <c r="H40" s="25"/>
    </row>
    <row r="41" spans="1:8" s="17" customFormat="1">
      <c r="A41" s="26"/>
      <c r="B41" s="25"/>
      <c r="C41" s="80"/>
      <c r="D41" s="78"/>
      <c r="E41" s="25"/>
      <c r="F41" s="81"/>
      <c r="G41" s="25"/>
      <c r="H41" s="25"/>
    </row>
    <row r="42" spans="1:8" s="17" customFormat="1">
      <c r="A42" s="72" t="s">
        <v>102</v>
      </c>
      <c r="B42" s="25"/>
      <c r="C42" s="78" t="s">
        <v>124</v>
      </c>
      <c r="D42" s="78" t="s">
        <v>988</v>
      </c>
      <c r="E42" s="461" t="s">
        <v>1296</v>
      </c>
      <c r="F42" s="81"/>
      <c r="G42" s="461" t="s">
        <v>1296</v>
      </c>
      <c r="H42" s="25"/>
    </row>
    <row r="43" spans="1:8" s="17" customFormat="1">
      <c r="A43" s="72"/>
      <c r="B43" s="25"/>
      <c r="C43" s="80"/>
      <c r="D43" s="78" t="s">
        <v>989</v>
      </c>
      <c r="E43" s="25" t="s">
        <v>119</v>
      </c>
      <c r="F43" s="81">
        <v>1</v>
      </c>
      <c r="G43" s="25" t="s">
        <v>886</v>
      </c>
      <c r="H43" s="25"/>
    </row>
    <row r="44" spans="1:8" s="17" customFormat="1">
      <c r="A44" s="72"/>
      <c r="B44" s="25"/>
      <c r="C44" s="80"/>
      <c r="D44" s="78" t="s">
        <v>990</v>
      </c>
      <c r="E44" s="25" t="s">
        <v>129</v>
      </c>
      <c r="F44" s="81"/>
      <c r="G44" s="25" t="s">
        <v>991</v>
      </c>
      <c r="H44" s="25"/>
    </row>
    <row r="45" spans="1:8" s="17" customFormat="1">
      <c r="A45" s="72"/>
      <c r="B45" s="25"/>
      <c r="C45" s="80"/>
      <c r="D45" s="78" t="s">
        <v>992</v>
      </c>
      <c r="E45" s="25" t="s">
        <v>129</v>
      </c>
      <c r="F45" s="81"/>
      <c r="G45" s="25" t="s">
        <v>991</v>
      </c>
      <c r="H45" s="25"/>
    </row>
    <row r="46" spans="1:8" s="17" customFormat="1">
      <c r="A46" s="72"/>
      <c r="B46" s="25"/>
      <c r="C46" s="80"/>
      <c r="D46" s="518" t="s">
        <v>1175</v>
      </c>
      <c r="E46" s="25" t="s">
        <v>1176</v>
      </c>
      <c r="F46" s="81"/>
      <c r="G46" s="25" t="s">
        <v>1177</v>
      </c>
      <c r="H46" s="25"/>
    </row>
    <row r="47" spans="1:8" s="17" customFormat="1">
      <c r="A47" s="26"/>
      <c r="B47" s="25"/>
      <c r="C47" s="80"/>
      <c r="D47" s="78"/>
      <c r="E47" s="25"/>
      <c r="F47" s="81"/>
      <c r="G47" s="25"/>
      <c r="H47" s="25"/>
    </row>
    <row r="48" spans="1:8" s="17" customFormat="1">
      <c r="A48" s="72" t="s">
        <v>1062</v>
      </c>
      <c r="B48" s="25"/>
      <c r="C48" s="78" t="s">
        <v>1147</v>
      </c>
      <c r="D48" s="78" t="s">
        <v>135</v>
      </c>
      <c r="E48" s="25" t="s">
        <v>27</v>
      </c>
      <c r="F48" s="81"/>
      <c r="G48" s="25" t="s">
        <v>117</v>
      </c>
      <c r="H48" s="25"/>
    </row>
    <row r="49" spans="1:8" s="17" customFormat="1" ht="40.5">
      <c r="A49" s="72"/>
      <c r="B49" s="25"/>
      <c r="C49" s="78"/>
      <c r="D49" s="78" t="s">
        <v>1148</v>
      </c>
      <c r="E49" s="25" t="s">
        <v>119</v>
      </c>
      <c r="F49" s="81"/>
      <c r="G49" s="25" t="s">
        <v>117</v>
      </c>
      <c r="H49" s="25"/>
    </row>
    <row r="50" spans="1:8" s="17" customFormat="1">
      <c r="A50" s="26"/>
      <c r="B50" s="25"/>
      <c r="C50" s="80"/>
      <c r="D50" s="78" t="s">
        <v>127</v>
      </c>
      <c r="E50" s="25" t="s">
        <v>121</v>
      </c>
      <c r="F50" s="81"/>
      <c r="G50" s="25" t="s">
        <v>128</v>
      </c>
      <c r="H50" s="25"/>
    </row>
    <row r="51" spans="1:8" s="17" customFormat="1">
      <c r="A51" s="26"/>
      <c r="B51" s="25"/>
      <c r="C51" s="80"/>
      <c r="D51" s="78" t="s">
        <v>987</v>
      </c>
      <c r="E51" s="25" t="s">
        <v>119</v>
      </c>
      <c r="F51" s="81">
        <v>1</v>
      </c>
      <c r="G51" s="25" t="s">
        <v>886</v>
      </c>
      <c r="H51" s="25"/>
    </row>
    <row r="52" spans="1:8" s="17" customFormat="1">
      <c r="A52" s="72" t="s">
        <v>130</v>
      </c>
      <c r="B52" s="25"/>
      <c r="C52" s="80"/>
      <c r="D52" s="78"/>
      <c r="E52" s="25"/>
      <c r="F52" s="81"/>
      <c r="G52" s="25"/>
      <c r="H52" s="25"/>
    </row>
    <row r="53" spans="1:8" s="17" customFormat="1">
      <c r="A53" s="466">
        <v>242140</v>
      </c>
      <c r="B53" s="25"/>
      <c r="C53" s="80"/>
      <c r="D53" s="78"/>
      <c r="E53" s="25"/>
      <c r="F53" s="81"/>
      <c r="G53" s="25"/>
      <c r="H53" s="25"/>
    </row>
    <row r="54" spans="1:8" s="17" customFormat="1" ht="42">
      <c r="B54" s="25" t="s">
        <v>136</v>
      </c>
      <c r="C54" s="80" t="s">
        <v>137</v>
      </c>
      <c r="D54" s="78" t="s">
        <v>1150</v>
      </c>
      <c r="E54" s="25" t="s">
        <v>71</v>
      </c>
      <c r="F54" s="81" t="s">
        <v>842</v>
      </c>
      <c r="G54" s="25" t="s">
        <v>138</v>
      </c>
      <c r="H54" s="461" t="s">
        <v>139</v>
      </c>
    </row>
    <row r="55" spans="1:8" s="17" customFormat="1">
      <c r="A55" s="26"/>
      <c r="B55" s="25" t="s">
        <v>73</v>
      </c>
      <c r="C55" s="80"/>
      <c r="D55" s="78" t="s">
        <v>1149</v>
      </c>
      <c r="E55" s="25" t="s">
        <v>29</v>
      </c>
      <c r="F55" s="81" t="s">
        <v>993</v>
      </c>
      <c r="G55" s="25" t="s">
        <v>140</v>
      </c>
      <c r="H55" s="25"/>
    </row>
    <row r="56" spans="1:8" s="17" customFormat="1">
      <c r="A56" s="26"/>
      <c r="B56" s="25"/>
      <c r="C56" s="80"/>
      <c r="D56" s="78"/>
      <c r="E56" s="25"/>
      <c r="F56" s="81"/>
      <c r="G56" s="25"/>
      <c r="H56" s="25"/>
    </row>
    <row r="57" spans="1:8" s="17" customFormat="1">
      <c r="A57" s="82">
        <v>242141</v>
      </c>
      <c r="B57" s="25"/>
      <c r="C57" s="394"/>
      <c r="D57" s="78"/>
      <c r="E57" s="25"/>
      <c r="F57" s="81"/>
      <c r="G57" s="25"/>
      <c r="H57" s="25"/>
    </row>
    <row r="58" spans="1:8" s="17" customFormat="1" ht="40.5">
      <c r="A58" s="82" t="s">
        <v>1016</v>
      </c>
      <c r="B58" s="25" t="s">
        <v>141</v>
      </c>
      <c r="C58" s="458" t="s">
        <v>1151</v>
      </c>
      <c r="D58" s="78" t="s">
        <v>994</v>
      </c>
      <c r="E58" s="25" t="s">
        <v>933</v>
      </c>
      <c r="F58" s="81" t="s">
        <v>69</v>
      </c>
      <c r="G58" s="25" t="s">
        <v>71</v>
      </c>
      <c r="H58" s="25"/>
    </row>
    <row r="59" spans="1:8" s="17" customFormat="1" ht="42">
      <c r="A59" s="82" t="s">
        <v>1017</v>
      </c>
      <c r="B59" s="25" t="s">
        <v>1000</v>
      </c>
      <c r="C59" s="459" t="s">
        <v>1152</v>
      </c>
      <c r="D59" s="78" t="s">
        <v>997</v>
      </c>
      <c r="E59" s="25" t="s">
        <v>29</v>
      </c>
      <c r="F59" s="81" t="s">
        <v>998</v>
      </c>
      <c r="G59" s="25" t="s">
        <v>29</v>
      </c>
      <c r="H59" s="25"/>
    </row>
    <row r="60" spans="1:8" s="17" customFormat="1" ht="50.25" customHeight="1">
      <c r="A60" s="82" t="s">
        <v>1212</v>
      </c>
      <c r="B60" s="25" t="s">
        <v>47</v>
      </c>
      <c r="C60" s="460" t="s">
        <v>1214</v>
      </c>
      <c r="D60" s="78" t="s">
        <v>1297</v>
      </c>
      <c r="E60" s="25" t="s">
        <v>29</v>
      </c>
      <c r="F60" s="81" t="s">
        <v>999</v>
      </c>
      <c r="G60" s="25" t="s">
        <v>1213</v>
      </c>
      <c r="H60" s="25"/>
    </row>
    <row r="61" spans="1:8" s="17" customFormat="1">
      <c r="A61" s="82">
        <v>242142</v>
      </c>
      <c r="B61" s="25"/>
      <c r="C61" s="394"/>
      <c r="D61" s="78"/>
      <c r="E61" s="25"/>
      <c r="F61" s="81"/>
      <c r="G61" s="25"/>
      <c r="H61" s="25"/>
    </row>
    <row r="62" spans="1:8" s="17" customFormat="1" ht="43.5" customHeight="1">
      <c r="A62" s="82" t="s">
        <v>1018</v>
      </c>
      <c r="B62" s="25" t="s">
        <v>1000</v>
      </c>
      <c r="C62" s="462" t="s">
        <v>1299</v>
      </c>
      <c r="D62" s="463" t="s">
        <v>1215</v>
      </c>
      <c r="E62" s="25" t="s">
        <v>29</v>
      </c>
      <c r="F62" s="81" t="s">
        <v>999</v>
      </c>
      <c r="G62" s="461" t="s">
        <v>1298</v>
      </c>
      <c r="H62" s="25"/>
    </row>
    <row r="63" spans="1:8" s="17" customFormat="1" ht="40.5">
      <c r="A63" s="82" t="s">
        <v>1216</v>
      </c>
      <c r="B63" s="25" t="s">
        <v>1072</v>
      </c>
      <c r="C63" s="462" t="s">
        <v>1300</v>
      </c>
      <c r="D63" s="532" t="s">
        <v>1217</v>
      </c>
      <c r="E63" s="25" t="s">
        <v>29</v>
      </c>
      <c r="F63" s="81" t="s">
        <v>999</v>
      </c>
      <c r="G63" s="25" t="s">
        <v>29</v>
      </c>
      <c r="H63" s="25"/>
    </row>
    <row r="64" spans="1:8" s="17" customFormat="1" ht="42">
      <c r="A64" s="82" t="s">
        <v>1019</v>
      </c>
      <c r="B64" s="25" t="s">
        <v>1000</v>
      </c>
      <c r="C64" s="394" t="s">
        <v>1003</v>
      </c>
      <c r="D64" s="78" t="s">
        <v>1005</v>
      </c>
      <c r="E64" s="25" t="s">
        <v>933</v>
      </c>
      <c r="F64" s="81" t="s">
        <v>69</v>
      </c>
      <c r="G64" s="25" t="s">
        <v>71</v>
      </c>
      <c r="H64" s="25"/>
    </row>
    <row r="65" spans="1:8" s="17" customFormat="1" ht="40.5">
      <c r="A65" s="26" t="s">
        <v>1020</v>
      </c>
      <c r="B65" s="25" t="s">
        <v>1002</v>
      </c>
      <c r="C65" s="490" t="s">
        <v>1004</v>
      </c>
      <c r="D65" s="78" t="s">
        <v>1007</v>
      </c>
      <c r="E65" s="25" t="s">
        <v>933</v>
      </c>
      <c r="F65" s="81" t="s">
        <v>69</v>
      </c>
      <c r="G65" s="25" t="s">
        <v>71</v>
      </c>
      <c r="H65" s="25"/>
    </row>
    <row r="66" spans="1:8" s="17" customFormat="1" ht="24.75" customHeight="1">
      <c r="A66" s="26" t="s">
        <v>1021</v>
      </c>
      <c r="B66" s="25" t="s">
        <v>1000</v>
      </c>
      <c r="C66" s="80" t="s">
        <v>1008</v>
      </c>
      <c r="D66" s="78" t="s">
        <v>952</v>
      </c>
      <c r="E66" s="25" t="s">
        <v>29</v>
      </c>
      <c r="F66" s="81" t="s">
        <v>999</v>
      </c>
      <c r="G66" s="25" t="s">
        <v>29</v>
      </c>
      <c r="H66" s="25"/>
    </row>
    <row r="67" spans="1:8" s="17" customFormat="1">
      <c r="A67" s="26"/>
      <c r="B67" s="25"/>
      <c r="C67" s="80"/>
      <c r="D67" s="78"/>
      <c r="E67" s="25"/>
      <c r="F67" s="81"/>
      <c r="G67" s="25"/>
      <c r="H67" s="25"/>
    </row>
    <row r="68" spans="1:8" s="17" customFormat="1">
      <c r="A68" s="82">
        <v>242143</v>
      </c>
      <c r="B68" s="25"/>
      <c r="C68" s="80"/>
      <c r="D68" s="78"/>
      <c r="E68" s="25"/>
      <c r="F68" s="81"/>
      <c r="G68" s="25"/>
      <c r="H68" s="25"/>
    </row>
    <row r="69" spans="1:8" s="17" customFormat="1" ht="60.75">
      <c r="A69" s="82" t="s">
        <v>1018</v>
      </c>
      <c r="B69" s="25" t="s">
        <v>1000</v>
      </c>
      <c r="C69" s="462" t="s">
        <v>1009</v>
      </c>
      <c r="D69" s="463" t="s">
        <v>1001</v>
      </c>
      <c r="E69" s="25" t="s">
        <v>29</v>
      </c>
      <c r="F69" s="81" t="s">
        <v>999</v>
      </c>
      <c r="G69" s="25" t="s">
        <v>29</v>
      </c>
      <c r="H69" s="25"/>
    </row>
    <row r="70" spans="1:8" s="17" customFormat="1" ht="42">
      <c r="A70" s="26" t="s">
        <v>1022</v>
      </c>
      <c r="B70" s="25" t="s">
        <v>1000</v>
      </c>
      <c r="C70" s="80" t="s">
        <v>1010</v>
      </c>
      <c r="D70" s="80" t="s">
        <v>1011</v>
      </c>
      <c r="E70" s="25" t="s">
        <v>29</v>
      </c>
      <c r="F70" s="81" t="s">
        <v>999</v>
      </c>
      <c r="G70" s="25" t="s">
        <v>29</v>
      </c>
      <c r="H70" s="25"/>
    </row>
    <row r="71" spans="1:8" s="17" customFormat="1">
      <c r="A71" s="26"/>
      <c r="B71" s="25"/>
      <c r="C71" s="80"/>
      <c r="D71" s="80"/>
      <c r="E71" s="25"/>
      <c r="F71" s="81"/>
      <c r="G71" s="25"/>
      <c r="H71" s="25"/>
    </row>
    <row r="72" spans="1:8" s="17" customFormat="1">
      <c r="A72" s="82">
        <v>242144</v>
      </c>
      <c r="B72" s="25"/>
      <c r="C72" s="80"/>
      <c r="D72" s="491"/>
      <c r="E72" s="25"/>
      <c r="F72" s="81"/>
      <c r="G72" s="25"/>
      <c r="H72" s="25"/>
    </row>
    <row r="73" spans="1:8" s="17" customFormat="1" ht="42">
      <c r="A73" s="82" t="s">
        <v>934</v>
      </c>
      <c r="B73" s="25" t="s">
        <v>1012</v>
      </c>
      <c r="C73" s="80" t="s">
        <v>1153</v>
      </c>
      <c r="D73" s="490" t="s">
        <v>951</v>
      </c>
      <c r="E73" s="25" t="s">
        <v>933</v>
      </c>
      <c r="F73" s="81" t="s">
        <v>69</v>
      </c>
      <c r="G73" s="25" t="s">
        <v>71</v>
      </c>
      <c r="H73" s="25"/>
    </row>
    <row r="74" spans="1:8" s="17" customFormat="1" ht="60.75">
      <c r="A74" s="82" t="s">
        <v>934</v>
      </c>
      <c r="B74" s="25" t="s">
        <v>1012</v>
      </c>
      <c r="C74" s="464" t="s">
        <v>1155</v>
      </c>
      <c r="D74" s="519" t="s">
        <v>1154</v>
      </c>
      <c r="E74" s="22" t="s">
        <v>29</v>
      </c>
      <c r="F74" s="81" t="s">
        <v>1014</v>
      </c>
      <c r="G74" s="25" t="s">
        <v>29</v>
      </c>
      <c r="H74" s="25"/>
    </row>
    <row r="75" spans="1:8" s="17" customFormat="1" ht="61.5" customHeight="1">
      <c r="A75" s="82" t="s">
        <v>934</v>
      </c>
      <c r="B75" s="25" t="s">
        <v>1012</v>
      </c>
      <c r="C75" s="394" t="s">
        <v>1013</v>
      </c>
      <c r="D75" s="394" t="s">
        <v>1156</v>
      </c>
      <c r="E75" s="25" t="s">
        <v>29</v>
      </c>
      <c r="F75" s="81" t="s">
        <v>1014</v>
      </c>
      <c r="G75" s="25" t="s">
        <v>29</v>
      </c>
      <c r="H75" s="25"/>
    </row>
    <row r="76" spans="1:8" s="17" customFormat="1">
      <c r="A76" s="82" t="s">
        <v>934</v>
      </c>
      <c r="B76" s="25" t="s">
        <v>1023</v>
      </c>
      <c r="C76" s="394" t="s">
        <v>1015</v>
      </c>
      <c r="D76" s="524" t="s">
        <v>1174</v>
      </c>
      <c r="E76" s="25" t="s">
        <v>29</v>
      </c>
      <c r="F76" s="81" t="s">
        <v>999</v>
      </c>
      <c r="G76" s="25" t="s">
        <v>29</v>
      </c>
      <c r="H76" s="25"/>
    </row>
    <row r="77" spans="1:8" s="17" customFormat="1">
      <c r="A77" s="26"/>
      <c r="B77" s="25"/>
      <c r="C77" s="467"/>
      <c r="D77" s="465"/>
      <c r="E77" s="25"/>
      <c r="F77" s="81"/>
      <c r="G77" s="25"/>
      <c r="H77" s="25"/>
    </row>
    <row r="78" spans="1:8" s="17" customFormat="1">
      <c r="A78" s="26"/>
      <c r="B78" s="25"/>
      <c r="C78" s="467"/>
      <c r="D78" s="469"/>
      <c r="E78" s="25"/>
      <c r="F78" s="81"/>
      <c r="G78" s="25"/>
      <c r="H78" s="25"/>
    </row>
    <row r="79" spans="1:8" s="17" customFormat="1">
      <c r="A79" s="82">
        <v>242141</v>
      </c>
      <c r="B79" s="25"/>
      <c r="C79" s="570" t="s">
        <v>1284</v>
      </c>
      <c r="D79" s="72" t="s">
        <v>1024</v>
      </c>
      <c r="E79" s="25"/>
      <c r="F79" s="81"/>
      <c r="G79" s="25"/>
      <c r="H79" s="25"/>
    </row>
    <row r="80" spans="1:8" s="17" customFormat="1" ht="40.5">
      <c r="A80" s="26"/>
      <c r="B80" s="25"/>
      <c r="C80" s="569" t="s">
        <v>1285</v>
      </c>
      <c r="D80" s="524" t="s">
        <v>1158</v>
      </c>
      <c r="E80" s="25"/>
      <c r="F80" s="81"/>
      <c r="G80" s="25"/>
      <c r="H80" s="25"/>
    </row>
    <row r="81" spans="1:8" s="17" customFormat="1">
      <c r="A81" s="26"/>
      <c r="B81" s="25"/>
      <c r="C81" s="569" t="s">
        <v>1287</v>
      </c>
      <c r="D81" s="475" t="s">
        <v>1157</v>
      </c>
      <c r="E81" s="25"/>
      <c r="F81" s="81"/>
      <c r="G81" s="25"/>
      <c r="H81" s="25"/>
    </row>
    <row r="82" spans="1:8" s="17" customFormat="1">
      <c r="A82" s="26"/>
      <c r="B82" s="25"/>
      <c r="C82" s="569" t="s">
        <v>1286</v>
      </c>
      <c r="D82" s="24" t="s">
        <v>1025</v>
      </c>
      <c r="E82" s="25"/>
      <c r="F82" s="81"/>
      <c r="G82" s="25"/>
      <c r="H82" s="25"/>
    </row>
    <row r="83" spans="1:8" s="17" customFormat="1">
      <c r="A83" s="26"/>
      <c r="B83" s="25"/>
      <c r="C83" s="569" t="s">
        <v>1293</v>
      </c>
      <c r="D83" s="475"/>
      <c r="E83" s="25"/>
      <c r="F83" s="81"/>
      <c r="G83" s="25"/>
      <c r="H83" s="25"/>
    </row>
    <row r="84" spans="1:8" s="17" customFormat="1">
      <c r="A84" s="26"/>
      <c r="B84" s="25"/>
      <c r="C84" s="569" t="s">
        <v>1288</v>
      </c>
      <c r="D84" s="468" t="s">
        <v>1026</v>
      </c>
      <c r="E84" s="25"/>
      <c r="F84" s="81"/>
      <c r="G84" s="25"/>
      <c r="H84" s="25"/>
    </row>
    <row r="85" spans="1:8" s="17" customFormat="1">
      <c r="A85" s="26"/>
      <c r="B85" s="25"/>
      <c r="C85" s="569" t="s">
        <v>1289</v>
      </c>
      <c r="D85" s="468" t="s">
        <v>1027</v>
      </c>
      <c r="E85" s="25"/>
      <c r="F85" s="81"/>
      <c r="G85" s="25"/>
      <c r="H85" s="25"/>
    </row>
    <row r="86" spans="1:8" s="17" customFormat="1">
      <c r="A86" s="26"/>
      <c r="B86" s="25"/>
      <c r="C86" s="569" t="s">
        <v>1351</v>
      </c>
      <c r="D86" s="78" t="s">
        <v>1028</v>
      </c>
      <c r="E86" s="25"/>
      <c r="F86" s="81"/>
      <c r="G86" s="25"/>
      <c r="H86" s="25"/>
    </row>
    <row r="87" spans="1:8" s="17" customFormat="1">
      <c r="A87" s="26"/>
      <c r="B87" s="25"/>
      <c r="C87" s="569" t="s">
        <v>1347</v>
      </c>
      <c r="D87" s="576" t="s">
        <v>1294</v>
      </c>
      <c r="E87" s="25"/>
      <c r="F87" s="81"/>
      <c r="G87" s="25"/>
      <c r="H87" s="25"/>
    </row>
    <row r="88" spans="1:8" s="17" customFormat="1">
      <c r="A88" s="26"/>
      <c r="B88" s="25"/>
      <c r="C88" s="80"/>
      <c r="D88" s="80"/>
      <c r="E88" s="25"/>
      <c r="F88" s="81"/>
      <c r="G88" s="25"/>
      <c r="H88" s="25"/>
    </row>
    <row r="89" spans="1:8" s="17" customFormat="1">
      <c r="A89" s="26"/>
      <c r="B89" s="25"/>
      <c r="C89" s="80"/>
      <c r="D89" s="80"/>
      <c r="E89" s="25"/>
      <c r="F89" s="81"/>
      <c r="G89" s="25"/>
      <c r="H89" s="25"/>
    </row>
    <row r="90" spans="1:8" s="493" customFormat="1" ht="32.25" customHeight="1">
      <c r="A90" s="681" t="s">
        <v>70</v>
      </c>
      <c r="B90" s="682"/>
      <c r="C90" s="683"/>
      <c r="D90" s="49"/>
      <c r="E90" s="61"/>
      <c r="F90" s="492"/>
      <c r="G90" s="492"/>
      <c r="H90" s="492"/>
    </row>
    <row r="91" spans="1:8" s="478" customFormat="1" ht="60.75">
      <c r="A91" s="7" t="s">
        <v>1029</v>
      </c>
      <c r="B91" s="471" t="s">
        <v>1031</v>
      </c>
      <c r="C91" s="46" t="s">
        <v>1030</v>
      </c>
      <c r="D91" s="10" t="s">
        <v>1034</v>
      </c>
      <c r="E91" s="47" t="s">
        <v>1035</v>
      </c>
      <c r="F91" s="46" t="s">
        <v>1036</v>
      </c>
      <c r="G91" s="4" t="s">
        <v>1037</v>
      </c>
      <c r="H91" s="480"/>
    </row>
    <row r="92" spans="1:8" s="478" customFormat="1">
      <c r="A92" s="7" t="s">
        <v>1032</v>
      </c>
      <c r="B92" s="471" t="s">
        <v>73</v>
      </c>
      <c r="C92" s="7" t="s">
        <v>1033</v>
      </c>
      <c r="D92" s="46" t="s">
        <v>1301</v>
      </c>
      <c r="E92" s="47" t="s">
        <v>1038</v>
      </c>
      <c r="F92" s="7"/>
      <c r="G92" s="4" t="s">
        <v>1348</v>
      </c>
      <c r="H92" s="525"/>
    </row>
    <row r="93" spans="1:8" s="478" customFormat="1" ht="43.5" customHeight="1">
      <c r="A93" s="7" t="s">
        <v>1181</v>
      </c>
      <c r="B93" s="517" t="s">
        <v>1039</v>
      </c>
      <c r="C93" s="7" t="s">
        <v>1180</v>
      </c>
      <c r="D93" s="46" t="s">
        <v>1302</v>
      </c>
      <c r="E93" s="47" t="s">
        <v>1192</v>
      </c>
      <c r="F93" s="7" t="s">
        <v>26</v>
      </c>
      <c r="G93" s="4" t="s">
        <v>1191</v>
      </c>
      <c r="H93" s="592" t="s">
        <v>1218</v>
      </c>
    </row>
    <row r="94" spans="1:8" s="478" customFormat="1" ht="60.75">
      <c r="A94" s="7" t="s">
        <v>904</v>
      </c>
      <c r="B94" s="481" t="s">
        <v>1039</v>
      </c>
      <c r="C94" s="533" t="s">
        <v>1040</v>
      </c>
      <c r="D94" s="534" t="s">
        <v>1446</v>
      </c>
      <c r="E94" s="47" t="s">
        <v>46</v>
      </c>
      <c r="F94" s="7">
        <v>42</v>
      </c>
      <c r="G94" s="47" t="s">
        <v>1041</v>
      </c>
      <c r="H94" s="480" t="s">
        <v>1349</v>
      </c>
    </row>
    <row r="95" spans="1:8" s="478" customFormat="1">
      <c r="A95" s="7" t="s">
        <v>1193</v>
      </c>
      <c r="B95" s="593" t="s">
        <v>73</v>
      </c>
      <c r="C95" s="699" t="s">
        <v>1205</v>
      </c>
      <c r="D95" s="700"/>
      <c r="E95" s="47" t="s">
        <v>1194</v>
      </c>
      <c r="F95" s="7">
        <v>10</v>
      </c>
      <c r="G95" s="47" t="s">
        <v>1195</v>
      </c>
      <c r="H95" s="4"/>
    </row>
    <row r="96" spans="1:8" s="58" customFormat="1" ht="40.5">
      <c r="A96" s="7" t="s">
        <v>1178</v>
      </c>
      <c r="B96" s="526" t="s">
        <v>1031</v>
      </c>
      <c r="C96" s="477" t="s">
        <v>1179</v>
      </c>
      <c r="D96" s="477" t="s">
        <v>1196</v>
      </c>
      <c r="E96" s="47" t="s">
        <v>1338</v>
      </c>
      <c r="F96" s="4" t="s">
        <v>1197</v>
      </c>
      <c r="G96" s="4" t="s">
        <v>1198</v>
      </c>
      <c r="H96" s="1"/>
    </row>
    <row r="97" spans="1:8" s="493" customFormat="1" ht="32.25" customHeight="1">
      <c r="A97" s="681" t="s">
        <v>91</v>
      </c>
      <c r="B97" s="682"/>
      <c r="C97" s="683"/>
      <c r="D97" s="49"/>
      <c r="E97" s="61"/>
      <c r="F97" s="492"/>
      <c r="G97" s="492"/>
      <c r="H97" s="492"/>
    </row>
    <row r="98" spans="1:8" s="482" customFormat="1" ht="186.75" customHeight="1">
      <c r="A98" s="7" t="s">
        <v>1043</v>
      </c>
      <c r="B98" s="471" t="s">
        <v>73</v>
      </c>
      <c r="C98" s="8" t="s">
        <v>1206</v>
      </c>
      <c r="D98" s="10" t="s">
        <v>1220</v>
      </c>
      <c r="E98" s="62" t="s">
        <v>46</v>
      </c>
      <c r="F98" s="7">
        <v>60</v>
      </c>
      <c r="G98" s="528" t="s">
        <v>1219</v>
      </c>
      <c r="H98" s="8"/>
    </row>
    <row r="99" spans="1:8" s="482" customFormat="1" ht="71.25" customHeight="1">
      <c r="A99" s="7" t="s">
        <v>1201</v>
      </c>
      <c r="B99" s="517" t="s">
        <v>1031</v>
      </c>
      <c r="C99" s="9" t="s">
        <v>1339</v>
      </c>
      <c r="D99" s="46" t="s">
        <v>1202</v>
      </c>
      <c r="E99" s="62" t="s">
        <v>29</v>
      </c>
      <c r="F99" s="7" t="s">
        <v>1203</v>
      </c>
      <c r="G99" s="528" t="s">
        <v>1204</v>
      </c>
      <c r="H99" s="8"/>
    </row>
    <row r="100" spans="1:8" s="482" customFormat="1" ht="60.75">
      <c r="A100" s="7" t="s">
        <v>1044</v>
      </c>
      <c r="B100" s="471"/>
      <c r="C100" s="9" t="s">
        <v>1042</v>
      </c>
      <c r="D100" s="46" t="s">
        <v>1200</v>
      </c>
      <c r="E100" s="62" t="s">
        <v>820</v>
      </c>
      <c r="F100" s="7">
        <v>60</v>
      </c>
      <c r="G100" s="47" t="s">
        <v>1199</v>
      </c>
      <c r="H100" s="8"/>
    </row>
    <row r="101" spans="1:8" s="482" customFormat="1" ht="40.5">
      <c r="A101" s="7" t="s">
        <v>1045</v>
      </c>
      <c r="B101" s="471" t="s">
        <v>1159</v>
      </c>
      <c r="C101" s="9" t="s">
        <v>1046</v>
      </c>
      <c r="D101" s="10" t="s">
        <v>1049</v>
      </c>
      <c r="E101" s="62" t="s">
        <v>1047</v>
      </c>
      <c r="F101" s="7"/>
      <c r="G101" s="47" t="s">
        <v>1160</v>
      </c>
      <c r="H101" s="8"/>
    </row>
    <row r="102" spans="1:8" s="58" customFormat="1" ht="60.75">
      <c r="A102" s="505" t="s">
        <v>1053</v>
      </c>
      <c r="B102" s="694" t="s">
        <v>1221</v>
      </c>
      <c r="C102" s="695"/>
      <c r="D102" s="696"/>
      <c r="E102" s="62" t="s">
        <v>119</v>
      </c>
      <c r="F102" s="48" t="s">
        <v>1051</v>
      </c>
      <c r="G102" s="4" t="s">
        <v>1052</v>
      </c>
      <c r="H102" s="1"/>
    </row>
    <row r="103" spans="1:8" s="58" customFormat="1" ht="84" customHeight="1">
      <c r="A103" s="504" t="s">
        <v>905</v>
      </c>
      <c r="B103" s="471" t="s">
        <v>1048</v>
      </c>
      <c r="C103" s="9" t="s">
        <v>142</v>
      </c>
      <c r="D103" s="594" t="s">
        <v>1352</v>
      </c>
      <c r="E103" s="595" t="s">
        <v>1050</v>
      </c>
      <c r="F103" s="4" t="s">
        <v>842</v>
      </c>
      <c r="G103" s="46" t="s">
        <v>1225</v>
      </c>
      <c r="H103" s="1"/>
    </row>
    <row r="104" spans="1:8" s="57" customFormat="1" ht="42">
      <c r="A104" s="46" t="s">
        <v>1054</v>
      </c>
      <c r="B104" s="64" t="s">
        <v>47</v>
      </c>
      <c r="C104" s="50" t="s">
        <v>1055</v>
      </c>
      <c r="D104" s="596" t="s">
        <v>1056</v>
      </c>
      <c r="E104" s="597"/>
      <c r="F104" s="50"/>
      <c r="G104" s="50"/>
      <c r="H104" s="50"/>
    </row>
    <row r="105" spans="1:8" s="57" customFormat="1" ht="182.25">
      <c r="A105" s="46" t="s">
        <v>1058</v>
      </c>
      <c r="B105" s="471" t="s">
        <v>6</v>
      </c>
      <c r="C105" s="50" t="s">
        <v>1057</v>
      </c>
      <c r="D105" s="598" t="s">
        <v>1354</v>
      </c>
      <c r="E105" s="599" t="s">
        <v>1059</v>
      </c>
      <c r="F105" s="48">
        <v>80</v>
      </c>
      <c r="G105" s="48" t="s">
        <v>1060</v>
      </c>
      <c r="H105" s="50"/>
    </row>
    <row r="106" spans="1:8" s="54" customFormat="1" ht="40.5">
      <c r="A106" s="7" t="s">
        <v>1063</v>
      </c>
      <c r="B106" s="471" t="s">
        <v>6</v>
      </c>
      <c r="C106" s="50" t="s">
        <v>1061</v>
      </c>
      <c r="D106" s="50" t="s">
        <v>31</v>
      </c>
      <c r="E106" s="568"/>
      <c r="F106" s="1"/>
      <c r="G106" s="1"/>
      <c r="H106" s="1"/>
    </row>
    <row r="107" spans="1:8" s="54" customFormat="1" ht="42">
      <c r="A107" s="536" t="s">
        <v>1064</v>
      </c>
      <c r="B107" s="680" t="s">
        <v>5</v>
      </c>
      <c r="C107" s="494" t="s">
        <v>1303</v>
      </c>
      <c r="D107" s="50" t="s">
        <v>40</v>
      </c>
      <c r="E107" s="53"/>
      <c r="F107" s="53"/>
      <c r="G107" s="53"/>
    </row>
    <row r="108" spans="1:8" s="54" customFormat="1" ht="20.25">
      <c r="A108" s="7" t="s">
        <v>1227</v>
      </c>
      <c r="B108" s="680"/>
      <c r="C108" s="535" t="s">
        <v>1283</v>
      </c>
      <c r="D108" s="50" t="s">
        <v>1232</v>
      </c>
      <c r="E108" s="52" t="s">
        <v>1233</v>
      </c>
      <c r="F108" s="1"/>
      <c r="G108" s="4" t="s">
        <v>1353</v>
      </c>
      <c r="H108" s="8" t="s">
        <v>1161</v>
      </c>
    </row>
    <row r="109" spans="1:8" s="54" customFormat="1">
      <c r="A109" s="7" t="s">
        <v>1228</v>
      </c>
      <c r="B109" s="521"/>
      <c r="C109" s="535" t="s">
        <v>1062</v>
      </c>
      <c r="D109" s="50"/>
      <c r="E109" s="52" t="s">
        <v>1234</v>
      </c>
      <c r="F109" s="1"/>
      <c r="G109" s="4" t="s">
        <v>1234</v>
      </c>
      <c r="H109" s="1"/>
    </row>
    <row r="110" spans="1:8" s="54" customFormat="1">
      <c r="A110" s="7" t="s">
        <v>1229</v>
      </c>
      <c r="B110" s="471"/>
      <c r="C110" s="495" t="s">
        <v>102</v>
      </c>
      <c r="D110" s="50"/>
      <c r="E110" s="52" t="s">
        <v>1291</v>
      </c>
      <c r="F110" s="1"/>
      <c r="G110" s="4" t="s">
        <v>1291</v>
      </c>
      <c r="H110" s="1"/>
    </row>
    <row r="111" spans="1:8" s="54" customFormat="1" ht="42">
      <c r="A111" s="536" t="s">
        <v>1064</v>
      </c>
      <c r="B111" s="684" t="s">
        <v>1062</v>
      </c>
      <c r="C111" s="494" t="s">
        <v>1290</v>
      </c>
      <c r="D111" s="9" t="s">
        <v>1226</v>
      </c>
      <c r="E111" s="53"/>
      <c r="F111" s="53"/>
      <c r="G111" s="53"/>
    </row>
    <row r="112" spans="1:8" s="54" customFormat="1" ht="20.25" customHeight="1">
      <c r="A112" s="7" t="s">
        <v>1227</v>
      </c>
      <c r="B112" s="701"/>
      <c r="C112" s="535" t="s">
        <v>1231</v>
      </c>
      <c r="D112" s="50" t="s">
        <v>39</v>
      </c>
      <c r="E112" s="52" t="s">
        <v>1291</v>
      </c>
      <c r="F112" s="1"/>
      <c r="G112" s="4" t="s">
        <v>1291</v>
      </c>
      <c r="H112" s="1"/>
    </row>
    <row r="113" spans="1:8" s="54" customFormat="1" ht="20.25" customHeight="1">
      <c r="A113" s="7" t="s">
        <v>1228</v>
      </c>
      <c r="B113" s="67"/>
      <c r="C113" s="535" t="s">
        <v>102</v>
      </c>
      <c r="D113" s="50"/>
      <c r="E113" s="537" t="s">
        <v>1234</v>
      </c>
      <c r="F113" s="1"/>
      <c r="G113" s="4" t="s">
        <v>1234</v>
      </c>
      <c r="H113" s="9" t="s">
        <v>1161</v>
      </c>
    </row>
    <row r="114" spans="1:8" s="54" customFormat="1" ht="20.25" customHeight="1">
      <c r="A114" s="7" t="s">
        <v>1229</v>
      </c>
      <c r="B114" s="67"/>
      <c r="C114" s="495" t="s">
        <v>5</v>
      </c>
      <c r="D114" s="50"/>
      <c r="E114" s="52" t="s">
        <v>1233</v>
      </c>
      <c r="F114" s="1"/>
      <c r="G114" s="4" t="s">
        <v>1353</v>
      </c>
      <c r="H114" s="1"/>
    </row>
    <row r="115" spans="1:8" s="54" customFormat="1" ht="42">
      <c r="A115" s="536" t="s">
        <v>1064</v>
      </c>
      <c r="B115" s="684" t="s">
        <v>102</v>
      </c>
      <c r="C115" s="494" t="s">
        <v>1350</v>
      </c>
      <c r="D115" s="9" t="s">
        <v>1235</v>
      </c>
      <c r="F115" s="53"/>
      <c r="H115" s="9" t="s">
        <v>1161</v>
      </c>
    </row>
    <row r="116" spans="1:8" s="54" customFormat="1" ht="20.25">
      <c r="A116" s="7" t="s">
        <v>1227</v>
      </c>
      <c r="B116" s="685"/>
      <c r="C116" s="535" t="s">
        <v>1230</v>
      </c>
      <c r="D116" s="50" t="s">
        <v>39</v>
      </c>
      <c r="E116" s="52" t="s">
        <v>1291</v>
      </c>
      <c r="F116" s="1"/>
      <c r="G116" s="52" t="s">
        <v>1291</v>
      </c>
      <c r="H116" s="1"/>
    </row>
    <row r="117" spans="1:8" s="54" customFormat="1">
      <c r="A117" s="7" t="s">
        <v>1228</v>
      </c>
      <c r="B117" s="522"/>
      <c r="C117" s="535" t="s">
        <v>5</v>
      </c>
      <c r="D117" s="50"/>
      <c r="E117" s="538" t="s">
        <v>1233</v>
      </c>
      <c r="F117" s="1"/>
      <c r="G117" s="4" t="s">
        <v>1353</v>
      </c>
      <c r="H117" s="1"/>
    </row>
    <row r="118" spans="1:8" s="54" customFormat="1" ht="20.25" customHeight="1">
      <c r="A118" s="7" t="s">
        <v>1229</v>
      </c>
      <c r="B118" s="474"/>
      <c r="C118" s="495" t="s">
        <v>1062</v>
      </c>
      <c r="D118" s="539"/>
      <c r="E118" s="538" t="s">
        <v>1234</v>
      </c>
      <c r="F118" s="1"/>
      <c r="G118" s="4" t="s">
        <v>1234</v>
      </c>
      <c r="H118" s="1"/>
    </row>
    <row r="119" spans="1:8" s="54" customFormat="1" ht="20.25" customHeight="1">
      <c r="A119" s="702" t="s">
        <v>1435</v>
      </c>
      <c r="B119" s="703"/>
      <c r="C119" s="704"/>
      <c r="D119" s="539"/>
      <c r="E119" s="538"/>
      <c r="F119" s="1"/>
      <c r="G119" s="4"/>
      <c r="H119" s="1"/>
    </row>
    <row r="120" spans="1:8" s="54" customFormat="1" ht="20.25" customHeight="1">
      <c r="A120" s="632" t="s">
        <v>460</v>
      </c>
      <c r="B120" s="633" t="s">
        <v>1429</v>
      </c>
      <c r="C120" s="636" t="s">
        <v>1434</v>
      </c>
      <c r="D120" s="638" t="s">
        <v>1436</v>
      </c>
      <c r="E120" s="538" t="s">
        <v>1438</v>
      </c>
      <c r="F120" s="1"/>
      <c r="G120" s="4"/>
      <c r="H120" s="1"/>
    </row>
    <row r="121" spans="1:8" s="54" customFormat="1" ht="20.25" customHeight="1">
      <c r="A121" s="632" t="s">
        <v>1426</v>
      </c>
      <c r="B121" s="633" t="s">
        <v>1430</v>
      </c>
      <c r="C121" s="636" t="s">
        <v>1142</v>
      </c>
      <c r="D121" s="638" t="s">
        <v>1437</v>
      </c>
      <c r="E121" s="538" t="s">
        <v>1374</v>
      </c>
      <c r="F121" s="1"/>
      <c r="G121" s="4"/>
      <c r="H121" s="1"/>
    </row>
    <row r="122" spans="1:8" s="54" customFormat="1" ht="20.25" customHeight="1">
      <c r="A122" s="632" t="s">
        <v>322</v>
      </c>
      <c r="B122" s="633" t="s">
        <v>1430</v>
      </c>
      <c r="C122" s="636" t="s">
        <v>1197</v>
      </c>
      <c r="D122" s="50"/>
      <c r="E122" s="538"/>
      <c r="F122" s="1"/>
      <c r="G122" s="4"/>
      <c r="H122" s="1"/>
    </row>
    <row r="123" spans="1:8" s="54" customFormat="1" ht="20.25" customHeight="1">
      <c r="A123" s="632" t="s">
        <v>1427</v>
      </c>
      <c r="B123" s="633" t="s">
        <v>1431</v>
      </c>
      <c r="C123" s="636" t="s">
        <v>1203</v>
      </c>
      <c r="D123" s="539"/>
      <c r="E123" s="538"/>
      <c r="F123" s="1"/>
      <c r="G123" s="4"/>
      <c r="H123" s="1"/>
    </row>
    <row r="124" spans="1:8" s="54" customFormat="1" ht="20.25" customHeight="1">
      <c r="A124" s="634" t="s">
        <v>532</v>
      </c>
      <c r="B124" s="635" t="s">
        <v>1432</v>
      </c>
      <c r="C124" s="637" t="s">
        <v>1142</v>
      </c>
      <c r="D124" s="539"/>
      <c r="E124" s="538"/>
      <c r="F124" s="1"/>
      <c r="G124" s="4"/>
      <c r="H124" s="1"/>
    </row>
    <row r="125" spans="1:8" s="54" customFormat="1" ht="20.25" customHeight="1">
      <c r="A125" s="632" t="s">
        <v>1428</v>
      </c>
      <c r="B125" s="633" t="s">
        <v>1433</v>
      </c>
      <c r="C125" s="636" t="s">
        <v>1142</v>
      </c>
      <c r="D125" s="539"/>
      <c r="E125" s="538"/>
      <c r="F125" s="1"/>
      <c r="G125" s="4"/>
      <c r="H125" s="1"/>
    </row>
    <row r="126" spans="1:8" s="54" customFormat="1" ht="20.25" customHeight="1">
      <c r="A126" s="7"/>
      <c r="B126" s="522"/>
      <c r="C126" s="495"/>
      <c r="D126" s="539"/>
      <c r="E126" s="52"/>
      <c r="F126" s="1"/>
      <c r="G126" s="1"/>
      <c r="H126" s="1"/>
    </row>
    <row r="127" spans="1:8" s="54" customFormat="1" ht="40.5">
      <c r="A127" s="7" t="s">
        <v>1067</v>
      </c>
      <c r="B127" s="471"/>
      <c r="C127" s="50" t="s">
        <v>1162</v>
      </c>
      <c r="D127" s="476" t="s">
        <v>1163</v>
      </c>
      <c r="E127" s="63" t="s">
        <v>1065</v>
      </c>
      <c r="F127" s="4" t="s">
        <v>1066</v>
      </c>
      <c r="G127" s="1"/>
      <c r="H127" s="1"/>
    </row>
    <row r="128" spans="1:8" s="54" customFormat="1" ht="81">
      <c r="A128" s="470" t="s">
        <v>1071</v>
      </c>
      <c r="B128" s="472" t="s">
        <v>147</v>
      </c>
      <c r="C128" s="50" t="s">
        <v>1068</v>
      </c>
      <c r="D128" s="544" t="s">
        <v>1239</v>
      </c>
      <c r="E128" s="537" t="s">
        <v>820</v>
      </c>
      <c r="F128" s="1"/>
      <c r="G128" s="46" t="s">
        <v>1241</v>
      </c>
      <c r="H128" s="50" t="s">
        <v>1237</v>
      </c>
    </row>
    <row r="129" spans="1:8" s="54" customFormat="1" ht="40.5">
      <c r="A129" s="600" t="s">
        <v>1073</v>
      </c>
      <c r="B129" s="601" t="s">
        <v>1074</v>
      </c>
      <c r="C129" s="697" t="s">
        <v>1164</v>
      </c>
      <c r="D129" s="698"/>
      <c r="E129" s="52" t="s">
        <v>820</v>
      </c>
      <c r="F129" s="1"/>
      <c r="G129" s="46" t="s">
        <v>1340</v>
      </c>
      <c r="H129" s="1"/>
    </row>
    <row r="130" spans="1:8" s="54" customFormat="1" ht="51.75" customHeight="1">
      <c r="A130" s="470" t="s">
        <v>1078</v>
      </c>
      <c r="B130" s="472" t="s">
        <v>1077</v>
      </c>
      <c r="C130" s="697" t="s">
        <v>1076</v>
      </c>
      <c r="D130" s="698"/>
      <c r="E130" s="52" t="s">
        <v>820</v>
      </c>
      <c r="F130" s="1"/>
      <c r="G130" s="7" t="s">
        <v>1255</v>
      </c>
      <c r="H130" s="1"/>
    </row>
    <row r="131" spans="1:8" s="54" customFormat="1" ht="40.5">
      <c r="A131" s="470" t="s">
        <v>1236</v>
      </c>
      <c r="B131" s="65" t="s">
        <v>1072</v>
      </c>
      <c r="C131" s="506" t="s">
        <v>1075</v>
      </c>
      <c r="D131" s="508" t="s">
        <v>1240</v>
      </c>
      <c r="E131" s="52" t="s">
        <v>1069</v>
      </c>
      <c r="F131" s="4" t="s">
        <v>1070</v>
      </c>
      <c r="G131" s="7" t="s">
        <v>1165</v>
      </c>
      <c r="H131" s="1"/>
    </row>
    <row r="132" spans="1:8" s="54" customFormat="1" ht="40.5">
      <c r="A132" s="7" t="s">
        <v>1223</v>
      </c>
      <c r="B132" s="65" t="s">
        <v>1077</v>
      </c>
      <c r="C132" s="3" t="s">
        <v>1080</v>
      </c>
      <c r="D132" s="602" t="s">
        <v>1082</v>
      </c>
      <c r="E132" s="537" t="s">
        <v>1081</v>
      </c>
      <c r="F132" s="55"/>
      <c r="G132" s="4" t="s">
        <v>1238</v>
      </c>
      <c r="H132" s="1"/>
    </row>
    <row r="133" spans="1:8" s="54" customFormat="1" ht="40.5">
      <c r="A133" s="7" t="s">
        <v>1222</v>
      </c>
      <c r="B133" s="65" t="s">
        <v>1077</v>
      </c>
      <c r="C133" s="5" t="s">
        <v>8</v>
      </c>
      <c r="D133" s="3" t="s">
        <v>1355</v>
      </c>
      <c r="E133" s="52" t="s">
        <v>46</v>
      </c>
      <c r="F133" s="46" t="s">
        <v>1242</v>
      </c>
      <c r="G133" s="4" t="s">
        <v>97</v>
      </c>
      <c r="H133" s="1"/>
    </row>
    <row r="134" spans="1:8" s="54" customFormat="1" ht="40.5">
      <c r="A134" s="7" t="s">
        <v>1224</v>
      </c>
      <c r="B134" s="65" t="s">
        <v>1077</v>
      </c>
      <c r="C134" s="603" t="s">
        <v>38</v>
      </c>
      <c r="D134" s="3" t="s">
        <v>1262</v>
      </c>
      <c r="E134" s="537" t="s">
        <v>1081</v>
      </c>
      <c r="F134" s="1"/>
      <c r="G134" s="4" t="s">
        <v>1356</v>
      </c>
      <c r="H134" s="1"/>
    </row>
    <row r="135" spans="1:8" s="54" customFormat="1" ht="20.25" customHeight="1">
      <c r="A135" s="7"/>
      <c r="B135" s="53"/>
      <c r="C135" s="498"/>
      <c r="D135" s="48"/>
      <c r="E135" s="47"/>
      <c r="F135" s="1"/>
      <c r="G135" s="1"/>
      <c r="H135" s="1"/>
    </row>
    <row r="136" spans="1:8" s="54" customFormat="1" ht="60.75">
      <c r="A136" s="53"/>
      <c r="B136" s="507" t="s">
        <v>1079</v>
      </c>
      <c r="C136" s="496" t="s">
        <v>1258</v>
      </c>
      <c r="D136" s="497" t="s">
        <v>1341</v>
      </c>
      <c r="E136" s="528" t="s">
        <v>1256</v>
      </c>
      <c r="F136" s="1"/>
      <c r="G136" s="4" t="s">
        <v>1356</v>
      </c>
      <c r="H136" s="1"/>
    </row>
    <row r="137" spans="1:8" s="54" customFormat="1">
      <c r="A137" s="53"/>
      <c r="B137" s="86"/>
      <c r="C137" s="495" t="s">
        <v>34</v>
      </c>
      <c r="D137" s="50" t="s">
        <v>35</v>
      </c>
      <c r="E137" s="47"/>
      <c r="F137" s="1"/>
      <c r="G137" s="1"/>
      <c r="H137" s="1"/>
    </row>
    <row r="138" spans="1:8" s="54" customFormat="1">
      <c r="A138" s="53"/>
      <c r="B138" s="85"/>
      <c r="C138" s="495"/>
      <c r="D138" s="543" t="s">
        <v>1260</v>
      </c>
      <c r="E138" s="47"/>
      <c r="F138" s="1"/>
      <c r="G138" s="1"/>
      <c r="H138" s="1"/>
    </row>
    <row r="139" spans="1:8" s="54" customFormat="1">
      <c r="A139" s="53"/>
      <c r="B139" s="66"/>
      <c r="C139" s="495"/>
      <c r="D139" s="55" t="s">
        <v>1472</v>
      </c>
      <c r="E139" s="47"/>
      <c r="F139" s="1"/>
      <c r="G139" s="1"/>
      <c r="H139" s="1"/>
    </row>
    <row r="140" spans="1:8" s="54" customFormat="1">
      <c r="A140" s="53"/>
      <c r="B140" s="85"/>
      <c r="C140" s="495"/>
      <c r="D140" s="508" t="s">
        <v>1083</v>
      </c>
      <c r="E140" s="53"/>
      <c r="F140" s="1"/>
      <c r="G140" s="1"/>
      <c r="H140" s="1"/>
    </row>
    <row r="141" spans="1:8" s="54" customFormat="1" ht="81">
      <c r="A141" s="53"/>
      <c r="B141" s="471" t="s">
        <v>45</v>
      </c>
      <c r="C141" s="494" t="s">
        <v>1259</v>
      </c>
      <c r="D141" s="56" t="s">
        <v>1257</v>
      </c>
      <c r="E141" s="528" t="s">
        <v>1261</v>
      </c>
      <c r="F141" s="1"/>
      <c r="G141" s="4" t="s">
        <v>1356</v>
      </c>
      <c r="H141" s="1"/>
    </row>
    <row r="142" spans="1:8" s="54" customFormat="1">
      <c r="A142" s="53"/>
      <c r="B142" s="67"/>
      <c r="C142" s="495" t="s">
        <v>36</v>
      </c>
      <c r="D142" s="50" t="s">
        <v>37</v>
      </c>
      <c r="E142" s="47"/>
      <c r="F142" s="1"/>
      <c r="G142" s="1"/>
      <c r="H142" s="1"/>
    </row>
    <row r="143" spans="1:8" s="54" customFormat="1">
      <c r="A143" s="7"/>
      <c r="B143" s="471"/>
      <c r="C143" s="495"/>
      <c r="D143" s="50" t="s">
        <v>41</v>
      </c>
      <c r="E143" s="47"/>
      <c r="F143" s="1"/>
      <c r="G143" s="1"/>
      <c r="H143" s="1"/>
    </row>
    <row r="144" spans="1:8" s="54" customFormat="1">
      <c r="A144" s="7"/>
      <c r="B144" s="471"/>
      <c r="C144" s="495"/>
      <c r="D144" s="55" t="s">
        <v>1471</v>
      </c>
      <c r="E144" s="47"/>
      <c r="F144" s="1"/>
      <c r="G144" s="1"/>
      <c r="H144" s="1"/>
    </row>
    <row r="145" spans="1:8" s="54" customFormat="1" ht="20.25">
      <c r="A145" s="686" t="s">
        <v>49</v>
      </c>
      <c r="B145" s="687"/>
      <c r="C145" s="688"/>
      <c r="D145" s="48"/>
      <c r="E145" s="47"/>
      <c r="F145" s="1"/>
      <c r="G145" s="1"/>
      <c r="H145" s="1"/>
    </row>
    <row r="146" spans="1:8" s="54" customFormat="1" ht="81">
      <c r="A146" s="7"/>
      <c r="B146" s="64" t="s">
        <v>50</v>
      </c>
      <c r="C146" s="496" t="s">
        <v>1258</v>
      </c>
      <c r="D146" s="497" t="s">
        <v>1357</v>
      </c>
      <c r="E146" s="528" t="s">
        <v>1263</v>
      </c>
      <c r="F146" s="1"/>
      <c r="G146" s="1"/>
      <c r="H146" s="1"/>
    </row>
    <row r="147" spans="1:8" s="54" customFormat="1">
      <c r="A147" s="7"/>
      <c r="B147" s="64"/>
      <c r="C147" s="495" t="s">
        <v>34</v>
      </c>
      <c r="D147" s="50" t="s">
        <v>35</v>
      </c>
      <c r="E147" s="47"/>
      <c r="F147" s="1"/>
      <c r="G147" s="1"/>
      <c r="H147" s="1"/>
    </row>
    <row r="148" spans="1:8" s="54" customFormat="1">
      <c r="A148" s="7"/>
      <c r="B148" s="471"/>
      <c r="C148" s="495"/>
      <c r="D148" s="50" t="s">
        <v>42</v>
      </c>
      <c r="E148" s="47"/>
      <c r="F148" s="1"/>
      <c r="G148" s="1"/>
      <c r="H148" s="1"/>
    </row>
    <row r="149" spans="1:8" s="54" customFormat="1" ht="40.5">
      <c r="A149" s="7"/>
      <c r="B149" s="471"/>
      <c r="C149" s="495"/>
      <c r="D149" s="55" t="s">
        <v>1358</v>
      </c>
      <c r="E149" s="47" t="s">
        <v>1359</v>
      </c>
      <c r="F149" s="1"/>
      <c r="G149" s="47" t="s">
        <v>1359</v>
      </c>
      <c r="H149" s="1"/>
    </row>
    <row r="150" spans="1:8" s="54" customFormat="1" ht="81">
      <c r="A150" s="7"/>
      <c r="B150" s="471" t="s">
        <v>45</v>
      </c>
      <c r="C150" s="494" t="s">
        <v>1259</v>
      </c>
      <c r="D150" s="56" t="s">
        <v>1264</v>
      </c>
      <c r="E150" s="528" t="s">
        <v>1261</v>
      </c>
      <c r="F150" s="1"/>
      <c r="G150" s="1"/>
      <c r="H150" s="1"/>
    </row>
    <row r="151" spans="1:8" s="54" customFormat="1">
      <c r="A151" s="7"/>
      <c r="B151" s="85"/>
      <c r="C151" s="495" t="s">
        <v>36</v>
      </c>
      <c r="D151" s="50" t="s">
        <v>37</v>
      </c>
      <c r="E151" s="47"/>
      <c r="F151" s="1"/>
      <c r="G151" s="1"/>
      <c r="H151" s="1"/>
    </row>
    <row r="152" spans="1:8" s="54" customFormat="1">
      <c r="A152" s="7"/>
      <c r="B152" s="471"/>
      <c r="C152" s="495"/>
      <c r="D152" s="50" t="s">
        <v>41</v>
      </c>
      <c r="E152" s="47"/>
      <c r="F152" s="1"/>
      <c r="G152" s="1"/>
      <c r="H152" s="1"/>
    </row>
    <row r="153" spans="1:8" s="54" customFormat="1">
      <c r="A153" s="7"/>
      <c r="B153" s="631"/>
      <c r="C153" s="495"/>
      <c r="D153" s="55" t="s">
        <v>1471</v>
      </c>
      <c r="E153" s="47"/>
      <c r="F153" s="1"/>
      <c r="G153" s="1"/>
      <c r="H153" s="1"/>
    </row>
    <row r="154" spans="1:8" s="54" customFormat="1" ht="40.5">
      <c r="A154" s="7" t="s">
        <v>1084</v>
      </c>
      <c r="B154" s="65" t="s">
        <v>1077</v>
      </c>
      <c r="C154" s="495" t="s">
        <v>1085</v>
      </c>
      <c r="D154" s="50" t="s">
        <v>1086</v>
      </c>
      <c r="E154" s="47" t="s">
        <v>1360</v>
      </c>
      <c r="F154" s="1"/>
      <c r="G154" s="47" t="s">
        <v>1361</v>
      </c>
      <c r="H154" s="1"/>
    </row>
    <row r="155" spans="1:8" s="54" customFormat="1" ht="40.5">
      <c r="A155" s="7" t="s">
        <v>1084</v>
      </c>
      <c r="B155" s="65" t="s">
        <v>1410</v>
      </c>
      <c r="C155" s="495" t="s">
        <v>1089</v>
      </c>
      <c r="D155" s="50" t="s">
        <v>1411</v>
      </c>
      <c r="E155" s="47" t="s">
        <v>1090</v>
      </c>
      <c r="F155" s="1"/>
      <c r="G155" s="4" t="s">
        <v>1091</v>
      </c>
      <c r="H155" s="1"/>
    </row>
    <row r="156" spans="1:8" s="54" customFormat="1" ht="162">
      <c r="A156" s="7"/>
      <c r="B156" s="65"/>
      <c r="C156" s="649" t="s">
        <v>1460</v>
      </c>
      <c r="D156" s="50"/>
      <c r="E156" s="47"/>
      <c r="F156" s="1"/>
      <c r="G156" s="4"/>
      <c r="H156" s="1"/>
    </row>
    <row r="157" spans="1:8" s="54" customFormat="1">
      <c r="A157" s="7"/>
      <c r="B157" s="65"/>
      <c r="C157" s="495"/>
      <c r="D157" s="50"/>
      <c r="E157" s="47"/>
      <c r="F157" s="1"/>
      <c r="G157" s="4"/>
      <c r="H157" s="1"/>
    </row>
    <row r="158" spans="1:8" s="54" customFormat="1">
      <c r="A158" s="4" t="s">
        <v>1088</v>
      </c>
      <c r="B158" s="65" t="s">
        <v>1093</v>
      </c>
      <c r="C158" s="5" t="s">
        <v>1087</v>
      </c>
      <c r="D158" s="50" t="s">
        <v>1102</v>
      </c>
      <c r="E158" s="47" t="s">
        <v>1090</v>
      </c>
      <c r="F158" s="4" t="s">
        <v>842</v>
      </c>
      <c r="G158" s="4" t="s">
        <v>1092</v>
      </c>
      <c r="H158" s="1"/>
    </row>
    <row r="159" spans="1:8" s="607" customFormat="1" ht="42">
      <c r="A159" s="479" t="s">
        <v>828</v>
      </c>
      <c r="B159" s="613" t="s">
        <v>1012</v>
      </c>
      <c r="C159" s="610" t="s">
        <v>1342</v>
      </c>
      <c r="D159" s="55" t="s">
        <v>1412</v>
      </c>
      <c r="E159" s="47" t="s">
        <v>820</v>
      </c>
      <c r="F159" s="4" t="s">
        <v>842</v>
      </c>
      <c r="G159" s="480" t="s">
        <v>1413</v>
      </c>
      <c r="H159" s="606"/>
    </row>
    <row r="160" spans="1:8" s="493" customFormat="1" ht="32.25" customHeight="1">
      <c r="A160" s="681" t="s">
        <v>143</v>
      </c>
      <c r="B160" s="682"/>
      <c r="C160" s="683"/>
      <c r="D160" s="49"/>
      <c r="E160" s="61"/>
      <c r="F160" s="492"/>
      <c r="G160" s="492"/>
      <c r="H160" s="492"/>
    </row>
    <row r="161" spans="1:8" s="509" customFormat="1">
      <c r="A161" s="514" t="s">
        <v>1103</v>
      </c>
      <c r="B161" s="511" t="s">
        <v>1072</v>
      </c>
      <c r="C161" s="639" t="s">
        <v>1343</v>
      </c>
      <c r="D161" s="513" t="s">
        <v>947</v>
      </c>
      <c r="E161" s="514" t="s">
        <v>1104</v>
      </c>
      <c r="F161" s="514" t="s">
        <v>999</v>
      </c>
      <c r="G161" s="565" t="s">
        <v>29</v>
      </c>
      <c r="H161" s="515"/>
    </row>
    <row r="162" spans="1:8" s="646" customFormat="1" ht="30">
      <c r="A162" s="640" t="s">
        <v>1439</v>
      </c>
      <c r="B162" s="641" t="s">
        <v>1031</v>
      </c>
      <c r="C162" s="642" t="s">
        <v>1440</v>
      </c>
      <c r="D162" s="643" t="s">
        <v>947</v>
      </c>
      <c r="E162" s="644" t="s">
        <v>29</v>
      </c>
      <c r="F162" s="644" t="s">
        <v>999</v>
      </c>
      <c r="G162" s="644" t="s">
        <v>1374</v>
      </c>
      <c r="H162" s="645"/>
    </row>
    <row r="163" spans="1:8" s="509" customFormat="1" ht="21" customHeight="1">
      <c r="A163" s="4" t="s">
        <v>1108</v>
      </c>
      <c r="B163" s="689" t="s">
        <v>1012</v>
      </c>
      <c r="C163" s="5" t="s">
        <v>1094</v>
      </c>
      <c r="D163" s="46"/>
      <c r="E163" s="4"/>
      <c r="F163" s="1"/>
      <c r="G163" s="499"/>
      <c r="H163" s="499"/>
    </row>
    <row r="164" spans="1:8" s="509" customFormat="1">
      <c r="A164" s="4" t="s">
        <v>1109</v>
      </c>
      <c r="B164" s="690"/>
      <c r="C164" s="5" t="s">
        <v>1095</v>
      </c>
      <c r="D164" s="46"/>
      <c r="E164" s="4"/>
      <c r="F164" s="1"/>
      <c r="G164" s="499"/>
      <c r="H164" s="499"/>
    </row>
    <row r="165" spans="1:8" s="509" customFormat="1" ht="40.5">
      <c r="A165" s="4" t="s">
        <v>1110</v>
      </c>
      <c r="B165" s="690"/>
      <c r="C165" s="3" t="s">
        <v>1096</v>
      </c>
      <c r="D165" s="46"/>
      <c r="E165" s="4"/>
      <c r="F165" s="1"/>
      <c r="G165" s="499"/>
      <c r="H165" s="499"/>
    </row>
    <row r="166" spans="1:8" s="58" customFormat="1" ht="21" customHeight="1">
      <c r="A166" s="4" t="s">
        <v>1113</v>
      </c>
      <c r="B166" s="690"/>
      <c r="C166" s="5" t="s">
        <v>1097</v>
      </c>
      <c r="D166" s="46"/>
      <c r="E166" s="52"/>
      <c r="F166" s="1"/>
      <c r="G166" s="499"/>
      <c r="H166" s="499"/>
    </row>
    <row r="167" spans="1:8" s="58" customFormat="1" ht="21" customHeight="1">
      <c r="A167" s="503" t="s">
        <v>1114</v>
      </c>
      <c r="B167" s="690"/>
      <c r="C167" s="5" t="s">
        <v>1098</v>
      </c>
      <c r="D167" s="46"/>
      <c r="E167" s="52"/>
      <c r="F167" s="1"/>
      <c r="G167" s="499"/>
      <c r="H167" s="499"/>
    </row>
    <row r="168" spans="1:8" s="58" customFormat="1" ht="60.75">
      <c r="A168" s="4" t="s">
        <v>1111</v>
      </c>
      <c r="B168" s="690"/>
      <c r="C168" s="3" t="s">
        <v>1099</v>
      </c>
      <c r="D168" s="46"/>
      <c r="E168" s="52"/>
      <c r="F168" s="1"/>
      <c r="G168" s="499"/>
      <c r="H168" s="499"/>
    </row>
    <row r="169" spans="1:8" s="58" customFormat="1" ht="21" customHeight="1">
      <c r="A169" s="4" t="s">
        <v>1112</v>
      </c>
      <c r="B169" s="705"/>
      <c r="C169" s="5" t="s">
        <v>1100</v>
      </c>
      <c r="D169" s="46"/>
      <c r="E169" s="52"/>
      <c r="F169" s="1"/>
      <c r="G169" s="499"/>
      <c r="H169" s="499"/>
    </row>
    <row r="170" spans="1:8" s="607" customFormat="1" ht="30">
      <c r="A170" s="648" t="s">
        <v>1441</v>
      </c>
      <c r="B170" s="647" t="s">
        <v>1031</v>
      </c>
      <c r="C170" s="642" t="s">
        <v>1442</v>
      </c>
      <c r="D170" s="643" t="s">
        <v>947</v>
      </c>
      <c r="E170" s="644" t="s">
        <v>29</v>
      </c>
      <c r="F170" s="644" t="s">
        <v>999</v>
      </c>
      <c r="G170" s="644" t="s">
        <v>1374</v>
      </c>
      <c r="H170" s="606"/>
    </row>
    <row r="171" spans="1:8" s="58" customFormat="1" ht="21" customHeight="1">
      <c r="A171" s="503" t="s">
        <v>1115</v>
      </c>
      <c r="B171" s="706" t="s">
        <v>1012</v>
      </c>
      <c r="C171" s="5" t="s">
        <v>1101</v>
      </c>
      <c r="D171" s="46"/>
      <c r="E171" s="52"/>
      <c r="F171" s="1"/>
      <c r="G171" s="499"/>
      <c r="H171" s="499"/>
    </row>
    <row r="172" spans="1:8" s="58" customFormat="1" ht="21" customHeight="1">
      <c r="A172" s="4" t="s">
        <v>1116</v>
      </c>
      <c r="B172" s="707"/>
      <c r="C172" s="5" t="s">
        <v>1106</v>
      </c>
      <c r="D172" s="46"/>
      <c r="E172" s="52"/>
      <c r="F172" s="1"/>
      <c r="G172" s="499"/>
      <c r="H172" s="499"/>
    </row>
    <row r="173" spans="1:8" s="58" customFormat="1" ht="21" customHeight="1">
      <c r="A173" s="4" t="s">
        <v>1117</v>
      </c>
      <c r="B173" s="707"/>
      <c r="C173" s="5" t="s">
        <v>1107</v>
      </c>
      <c r="D173" s="609"/>
      <c r="E173" s="52"/>
      <c r="F173" s="1"/>
      <c r="G173" s="499"/>
      <c r="H173" s="499"/>
    </row>
    <row r="174" spans="1:8" s="607" customFormat="1" ht="40.5">
      <c r="A174" s="479" t="s">
        <v>1403</v>
      </c>
      <c r="B174" s="707"/>
      <c r="C174" s="604" t="s">
        <v>1366</v>
      </c>
      <c r="D174" s="614" t="s">
        <v>1443</v>
      </c>
      <c r="E174" s="605" t="s">
        <v>29</v>
      </c>
      <c r="F174" s="479" t="s">
        <v>1197</v>
      </c>
      <c r="G174" s="479" t="s">
        <v>1409</v>
      </c>
      <c r="H174" s="606"/>
    </row>
    <row r="175" spans="1:8" s="58" customFormat="1" ht="40.5" customHeight="1">
      <c r="A175" s="4" t="s">
        <v>1367</v>
      </c>
      <c r="B175" s="707"/>
      <c r="C175" s="610" t="s">
        <v>1369</v>
      </c>
      <c r="D175" s="610" t="s">
        <v>1368</v>
      </c>
      <c r="E175" s="605" t="s">
        <v>29</v>
      </c>
      <c r="F175" s="479" t="s">
        <v>1370</v>
      </c>
      <c r="G175" s="479" t="s">
        <v>29</v>
      </c>
      <c r="H175" s="499"/>
    </row>
    <row r="176" spans="1:8" s="607" customFormat="1" ht="20.25" customHeight="1">
      <c r="A176" s="479" t="s">
        <v>1362</v>
      </c>
      <c r="B176" s="708"/>
      <c r="C176" s="604" t="s">
        <v>1364</v>
      </c>
      <c r="D176" s="525" t="s">
        <v>1365</v>
      </c>
      <c r="E176" s="605" t="s">
        <v>29</v>
      </c>
      <c r="F176" s="479" t="s">
        <v>1203</v>
      </c>
      <c r="G176" s="479" t="s">
        <v>29</v>
      </c>
      <c r="H176" s="606"/>
    </row>
    <row r="177" spans="1:8" s="58" customFormat="1" ht="41.25">
      <c r="A177" s="479" t="s">
        <v>1344</v>
      </c>
      <c r="B177" s="608" t="s">
        <v>21</v>
      </c>
      <c r="C177" s="55" t="s">
        <v>1363</v>
      </c>
      <c r="D177" s="46"/>
      <c r="E177" s="52"/>
      <c r="F177" s="1"/>
      <c r="G177" s="611" t="s">
        <v>820</v>
      </c>
      <c r="H177" s="566"/>
    </row>
    <row r="178" spans="1:8" s="493" customFormat="1" ht="32.25" customHeight="1">
      <c r="A178" s="681" t="s">
        <v>144</v>
      </c>
      <c r="B178" s="682"/>
      <c r="C178" s="683"/>
      <c r="D178" s="49"/>
      <c r="E178" s="61"/>
      <c r="F178" s="492"/>
      <c r="G178" s="492"/>
      <c r="H178" s="492"/>
    </row>
    <row r="179" spans="1:8" s="509" customFormat="1" ht="40.5">
      <c r="A179" s="514" t="s">
        <v>1103</v>
      </c>
      <c r="B179" s="511" t="s">
        <v>1072</v>
      </c>
      <c r="C179" s="512" t="s">
        <v>1373</v>
      </c>
      <c r="D179" s="513" t="s">
        <v>947</v>
      </c>
      <c r="E179" s="514" t="s">
        <v>1104</v>
      </c>
      <c r="F179" s="514" t="s">
        <v>1370</v>
      </c>
      <c r="G179" s="514" t="s">
        <v>1105</v>
      </c>
      <c r="H179" s="515"/>
    </row>
    <row r="180" spans="1:8" s="58" customFormat="1" ht="21" customHeight="1">
      <c r="A180" s="4" t="s">
        <v>1127</v>
      </c>
      <c r="B180" s="689" t="s">
        <v>1012</v>
      </c>
      <c r="C180" s="5" t="s">
        <v>1118</v>
      </c>
      <c r="D180" s="46"/>
      <c r="E180" s="52"/>
      <c r="F180" s="1"/>
      <c r="G180" s="499"/>
      <c r="H180" s="499"/>
    </row>
    <row r="181" spans="1:8" s="58" customFormat="1" ht="21" customHeight="1">
      <c r="A181" s="4" t="s">
        <v>1128</v>
      </c>
      <c r="B181" s="690"/>
      <c r="C181" s="5" t="s">
        <v>1119</v>
      </c>
      <c r="D181" s="46"/>
      <c r="E181" s="52"/>
      <c r="F181" s="1"/>
      <c r="G181" s="499"/>
      <c r="H181" s="499"/>
    </row>
    <row r="182" spans="1:8" s="58" customFormat="1" ht="21" customHeight="1">
      <c r="A182" s="4" t="s">
        <v>1129</v>
      </c>
      <c r="B182" s="690"/>
      <c r="C182" s="5" t="s">
        <v>1106</v>
      </c>
      <c r="D182" s="46"/>
      <c r="E182" s="52"/>
      <c r="F182" s="1"/>
      <c r="G182" s="499"/>
      <c r="H182" s="499"/>
    </row>
    <row r="183" spans="1:8" s="58" customFormat="1" ht="21" customHeight="1">
      <c r="A183" s="691" t="s">
        <v>1130</v>
      </c>
      <c r="B183" s="690"/>
      <c r="C183" s="5" t="s">
        <v>1120</v>
      </c>
      <c r="D183" s="46"/>
      <c r="E183" s="52"/>
      <c r="F183" s="1"/>
      <c r="G183" s="499"/>
      <c r="H183" s="499"/>
    </row>
    <row r="184" spans="1:8" s="58" customFormat="1" ht="21" customHeight="1">
      <c r="A184" s="692"/>
      <c r="B184" s="690"/>
      <c r="C184" s="5" t="s">
        <v>1121</v>
      </c>
      <c r="D184" s="46"/>
      <c r="E184" s="52"/>
      <c r="F184" s="1"/>
      <c r="G184" s="499"/>
      <c r="H184" s="499"/>
    </row>
    <row r="185" spans="1:8" s="58" customFormat="1" ht="21" customHeight="1">
      <c r="A185" s="693"/>
      <c r="B185" s="690"/>
      <c r="C185" s="5" t="s">
        <v>1122</v>
      </c>
      <c r="D185" s="46"/>
      <c r="E185" s="52"/>
      <c r="F185" s="1"/>
      <c r="G185" s="499"/>
      <c r="H185" s="499"/>
    </row>
    <row r="186" spans="1:8" s="607" customFormat="1" ht="21" customHeight="1">
      <c r="A186" s="612" t="s">
        <v>1064</v>
      </c>
      <c r="B186" s="690"/>
      <c r="C186" s="604" t="s">
        <v>1371</v>
      </c>
      <c r="D186" s="525" t="s">
        <v>1372</v>
      </c>
      <c r="E186" s="605" t="s">
        <v>29</v>
      </c>
      <c r="F186" s="479" t="s">
        <v>1197</v>
      </c>
      <c r="G186" s="479" t="s">
        <v>1374</v>
      </c>
      <c r="H186" s="606"/>
    </row>
    <row r="187" spans="1:8" s="58" customFormat="1" ht="21" customHeight="1">
      <c r="A187" s="4" t="s">
        <v>1131</v>
      </c>
      <c r="B187" s="690"/>
      <c r="C187" s="5" t="s">
        <v>1100</v>
      </c>
      <c r="D187" s="46"/>
      <c r="E187" s="52"/>
      <c r="F187" s="1"/>
      <c r="G187" s="499"/>
      <c r="H187" s="499"/>
    </row>
    <row r="188" spans="1:8" s="58" customFormat="1" ht="81">
      <c r="A188" s="4" t="s">
        <v>1132</v>
      </c>
      <c r="B188" s="690"/>
      <c r="C188" s="5" t="s">
        <v>1123</v>
      </c>
      <c r="D188" s="545" t="s">
        <v>1445</v>
      </c>
      <c r="E188" s="516" t="s">
        <v>820</v>
      </c>
      <c r="F188" s="510" t="s">
        <v>1137</v>
      </c>
      <c r="G188" s="546" t="s">
        <v>1265</v>
      </c>
      <c r="H188" s="499"/>
    </row>
    <row r="189" spans="1:8" s="58" customFormat="1" ht="21" customHeight="1">
      <c r="A189" s="4" t="s">
        <v>1133</v>
      </c>
      <c r="B189" s="690"/>
      <c r="C189" s="5" t="s">
        <v>1106</v>
      </c>
      <c r="D189" s="46"/>
      <c r="E189" s="52"/>
      <c r="F189" s="1"/>
      <c r="G189" s="499"/>
      <c r="H189" s="499"/>
    </row>
    <row r="190" spans="1:8" s="58" customFormat="1" ht="21" customHeight="1">
      <c r="A190" s="4" t="s">
        <v>1134</v>
      </c>
      <c r="B190" s="690"/>
      <c r="C190" s="5" t="s">
        <v>1124</v>
      </c>
      <c r="D190" s="46"/>
      <c r="E190" s="52"/>
      <c r="F190" s="1"/>
      <c r="G190" s="499"/>
      <c r="H190" s="499"/>
    </row>
    <row r="191" spans="1:8" s="58" customFormat="1" ht="21" customHeight="1">
      <c r="A191" s="4" t="s">
        <v>1135</v>
      </c>
      <c r="B191" s="690"/>
      <c r="C191" s="5" t="s">
        <v>1125</v>
      </c>
      <c r="D191" s="46"/>
      <c r="E191" s="52"/>
      <c r="F191" s="1"/>
      <c r="G191" s="499"/>
      <c r="H191" s="499"/>
    </row>
    <row r="192" spans="1:8" s="58" customFormat="1" ht="21" customHeight="1">
      <c r="A192" s="503" t="s">
        <v>1136</v>
      </c>
      <c r="B192" s="690"/>
      <c r="C192" s="5" t="s">
        <v>1126</v>
      </c>
      <c r="D192" s="46"/>
      <c r="E192" s="52"/>
      <c r="F192" s="1"/>
      <c r="G192" s="499"/>
      <c r="H192" s="499"/>
    </row>
    <row r="193" spans="1:8" s="509" customFormat="1" ht="40.5">
      <c r="A193" s="514" t="s">
        <v>904</v>
      </c>
      <c r="B193" s="511" t="s">
        <v>1072</v>
      </c>
      <c r="C193" s="512" t="s">
        <v>1166</v>
      </c>
      <c r="D193" s="513" t="s">
        <v>947</v>
      </c>
      <c r="E193" s="514" t="s">
        <v>1104</v>
      </c>
      <c r="F193" s="514" t="s">
        <v>999</v>
      </c>
      <c r="G193" s="514" t="s">
        <v>1105</v>
      </c>
      <c r="H193" s="515"/>
    </row>
    <row r="194" spans="1:8" s="493" customFormat="1" ht="32.25" customHeight="1">
      <c r="A194" s="681" t="s">
        <v>145</v>
      </c>
      <c r="B194" s="682"/>
      <c r="C194" s="683"/>
      <c r="D194" s="49"/>
      <c r="E194" s="61"/>
      <c r="F194" s="492"/>
      <c r="G194" s="492"/>
      <c r="H194" s="492"/>
    </row>
    <row r="195" spans="1:8" s="58" customFormat="1" ht="101.25">
      <c r="A195" s="567" t="s">
        <v>1269</v>
      </c>
      <c r="B195" s="547" t="s">
        <v>1012</v>
      </c>
      <c r="C195" s="3" t="s">
        <v>1270</v>
      </c>
      <c r="D195" s="46" t="s">
        <v>1271</v>
      </c>
      <c r="E195" s="52" t="s">
        <v>933</v>
      </c>
      <c r="F195" s="4" t="s">
        <v>999</v>
      </c>
      <c r="G195" s="611" t="s">
        <v>1375</v>
      </c>
      <c r="H195" s="566" t="s">
        <v>1384</v>
      </c>
    </row>
    <row r="196" spans="1:8" s="58" customFormat="1" ht="60.75">
      <c r="A196" s="4" t="s">
        <v>934</v>
      </c>
      <c r="B196" s="588" t="s">
        <v>1012</v>
      </c>
      <c r="C196" s="3" t="s">
        <v>1376</v>
      </c>
      <c r="D196" s="46" t="s">
        <v>1377</v>
      </c>
      <c r="E196" s="47" t="s">
        <v>1380</v>
      </c>
      <c r="F196" s="4" t="s">
        <v>1379</v>
      </c>
      <c r="G196" s="7" t="s">
        <v>1139</v>
      </c>
      <c r="H196" s="499"/>
    </row>
    <row r="197" spans="1:8" s="607" customFormat="1" ht="40.5">
      <c r="A197" s="479" t="s">
        <v>1103</v>
      </c>
      <c r="B197" s="616" t="s">
        <v>968</v>
      </c>
      <c r="C197" s="614" t="s">
        <v>1414</v>
      </c>
      <c r="D197" s="525" t="s">
        <v>1378</v>
      </c>
      <c r="E197" s="605" t="s">
        <v>29</v>
      </c>
      <c r="F197" s="479" t="s">
        <v>999</v>
      </c>
      <c r="G197" s="479" t="s">
        <v>1374</v>
      </c>
      <c r="H197" s="606"/>
    </row>
    <row r="198" spans="1:8" s="607" customFormat="1" ht="183">
      <c r="A198" s="479" t="s">
        <v>1140</v>
      </c>
      <c r="B198" s="613" t="s">
        <v>1012</v>
      </c>
      <c r="C198" s="610" t="s">
        <v>1383</v>
      </c>
      <c r="D198" s="525" t="s">
        <v>1382</v>
      </c>
      <c r="E198" s="605" t="s">
        <v>1138</v>
      </c>
      <c r="F198" s="479" t="s">
        <v>1014</v>
      </c>
      <c r="G198" s="611" t="s">
        <v>1381</v>
      </c>
      <c r="H198" s="606"/>
    </row>
    <row r="199" spans="1:8" s="607" customFormat="1" ht="222.75">
      <c r="A199" s="479" t="s">
        <v>1392</v>
      </c>
      <c r="B199" s="613" t="s">
        <v>1268</v>
      </c>
      <c r="C199" s="615" t="s">
        <v>1386</v>
      </c>
      <c r="D199" s="614" t="s">
        <v>1385</v>
      </c>
      <c r="E199" s="605" t="s">
        <v>1266</v>
      </c>
      <c r="F199" s="479">
        <v>25</v>
      </c>
      <c r="G199" s="611" t="s">
        <v>1267</v>
      </c>
      <c r="H199" s="606"/>
    </row>
    <row r="200" spans="1:8" s="607" customFormat="1">
      <c r="A200" s="479" t="s">
        <v>1395</v>
      </c>
      <c r="B200" s="613" t="s">
        <v>1396</v>
      </c>
      <c r="C200" s="615" t="s">
        <v>1397</v>
      </c>
      <c r="D200" s="617" t="s">
        <v>1398</v>
      </c>
      <c r="E200" s="605" t="s">
        <v>1266</v>
      </c>
      <c r="F200" s="479" t="s">
        <v>1399</v>
      </c>
      <c r="G200" s="611" t="s">
        <v>1400</v>
      </c>
      <c r="H200" s="606"/>
    </row>
    <row r="201" spans="1:8" s="607" customFormat="1" ht="40.5">
      <c r="A201" s="479" t="s">
        <v>1141</v>
      </c>
      <c r="B201" s="616" t="s">
        <v>1031</v>
      </c>
      <c r="C201" s="614" t="s">
        <v>1390</v>
      </c>
      <c r="D201" s="525" t="s">
        <v>1388</v>
      </c>
      <c r="E201" s="605" t="s">
        <v>1389</v>
      </c>
      <c r="F201" s="479" t="s">
        <v>999</v>
      </c>
      <c r="G201" s="479" t="s">
        <v>1143</v>
      </c>
      <c r="H201" s="606"/>
    </row>
    <row r="202" spans="1:8" s="607" customFormat="1" ht="60.75">
      <c r="A202" s="479" t="s">
        <v>1393</v>
      </c>
      <c r="B202" s="616" t="s">
        <v>1391</v>
      </c>
      <c r="C202" s="614"/>
      <c r="D202" s="617" t="s">
        <v>1394</v>
      </c>
      <c r="E202" s="605" t="s">
        <v>1389</v>
      </c>
      <c r="F202" s="479" t="s">
        <v>999</v>
      </c>
      <c r="G202" s="479" t="s">
        <v>1143</v>
      </c>
      <c r="H202" s="606"/>
    </row>
    <row r="203" spans="1:8" s="607" customFormat="1" ht="40.5">
      <c r="A203" s="479" t="s">
        <v>165</v>
      </c>
      <c r="B203" s="616" t="s">
        <v>1396</v>
      </c>
      <c r="C203" s="614" t="s">
        <v>1418</v>
      </c>
      <c r="D203" s="617"/>
      <c r="E203" s="605" t="s">
        <v>29</v>
      </c>
      <c r="F203" s="479" t="s">
        <v>1417</v>
      </c>
      <c r="G203" s="479" t="s">
        <v>1416</v>
      </c>
      <c r="H203" s="606"/>
    </row>
    <row r="204" spans="1:8" s="58" customFormat="1" ht="26.25" customHeight="1">
      <c r="A204" s="4" t="s">
        <v>1216</v>
      </c>
      <c r="B204" s="65" t="s">
        <v>1391</v>
      </c>
      <c r="C204" s="5" t="s">
        <v>1387</v>
      </c>
      <c r="D204" s="618" t="s">
        <v>1401</v>
      </c>
      <c r="E204" s="52" t="s">
        <v>820</v>
      </c>
      <c r="F204" s="4" t="s">
        <v>1145</v>
      </c>
      <c r="G204" s="4" t="s">
        <v>1144</v>
      </c>
      <c r="H204" s="499"/>
    </row>
    <row r="205" spans="1:8" s="58" customFormat="1" ht="46.5" customHeight="1">
      <c r="A205" s="4" t="s">
        <v>1419</v>
      </c>
      <c r="B205" s="65" t="s">
        <v>1031</v>
      </c>
      <c r="C205" s="3" t="s">
        <v>1415</v>
      </c>
      <c r="D205" s="46"/>
      <c r="E205" s="52" t="s">
        <v>820</v>
      </c>
      <c r="F205" s="4" t="s">
        <v>1370</v>
      </c>
      <c r="G205" s="4" t="s">
        <v>29</v>
      </c>
      <c r="H205" s="499"/>
    </row>
    <row r="206" spans="1:8" s="501" customFormat="1" ht="20.25" customHeight="1">
      <c r="A206" s="679" t="s">
        <v>3</v>
      </c>
      <c r="B206" s="679"/>
      <c r="C206" s="679"/>
      <c r="D206" s="51"/>
      <c r="E206" s="45"/>
      <c r="F206" s="500"/>
      <c r="G206" s="500"/>
      <c r="H206" s="500"/>
    </row>
  </sheetData>
  <mergeCells count="23">
    <mergeCell ref="B163:B169"/>
    <mergeCell ref="B171:B176"/>
    <mergeCell ref="A1:H1"/>
    <mergeCell ref="A3:C3"/>
    <mergeCell ref="A97:C97"/>
    <mergeCell ref="A2:C2"/>
    <mergeCell ref="A5:C5"/>
    <mergeCell ref="A206:C206"/>
    <mergeCell ref="B107:B108"/>
    <mergeCell ref="A178:C178"/>
    <mergeCell ref="A194:C194"/>
    <mergeCell ref="A90:C90"/>
    <mergeCell ref="A160:C160"/>
    <mergeCell ref="B115:B116"/>
    <mergeCell ref="A145:C145"/>
    <mergeCell ref="B180:B192"/>
    <mergeCell ref="A183:A185"/>
    <mergeCell ref="B102:D102"/>
    <mergeCell ref="C129:D129"/>
    <mergeCell ref="C130:D130"/>
    <mergeCell ref="C95:D95"/>
    <mergeCell ref="B111:B112"/>
    <mergeCell ref="A119:C119"/>
  </mergeCells>
  <pageMargins left="0.25" right="0.16" top="0.26" bottom="0.23" header="0.16" footer="0.16"/>
  <pageSetup paperSize="8" scale="90" orientation="landscape" r:id="rId1"/>
  <rowBreaks count="1" manualBreakCount="1">
    <brk id="96"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M89"/>
  <sheetViews>
    <sheetView zoomScale="80" zoomScaleNormal="80" workbookViewId="0">
      <pane ySplit="3" topLeftCell="A57" activePane="bottomLeft" state="frozen"/>
      <selection pane="bottomLeft" activeCell="A63" sqref="A63"/>
    </sheetView>
  </sheetViews>
  <sheetFormatPr defaultColWidth="9.140625" defaultRowHeight="21"/>
  <cols>
    <col min="1" max="1" width="18.7109375" style="12" customWidth="1"/>
    <col min="2" max="2" width="32.85546875" style="563" customWidth="1"/>
    <col min="3" max="3" width="36.28515625" style="15" customWidth="1"/>
    <col min="4" max="4" width="67.28515625" style="14" customWidth="1"/>
    <col min="5" max="5" width="26.28515625" style="16" customWidth="1"/>
    <col min="6" max="6" width="16.85546875" style="14" customWidth="1"/>
    <col min="7" max="7" width="37.85546875" style="16" customWidth="1"/>
    <col min="8" max="8" width="18.5703125" style="13" customWidth="1"/>
    <col min="9" max="9" width="12.42578125" style="12" bestFit="1" customWidth="1"/>
    <col min="10" max="10" width="9.140625" style="12"/>
    <col min="11" max="11" width="9.85546875" style="12" bestFit="1" customWidth="1"/>
    <col min="12" max="12" width="13.28515625" style="12" bestFit="1" customWidth="1"/>
    <col min="13" max="13" width="10.42578125" style="12" bestFit="1" customWidth="1"/>
    <col min="14" max="16384" width="9.140625" style="13"/>
  </cols>
  <sheetData>
    <row r="1" spans="1:13">
      <c r="A1" s="715"/>
      <c r="B1" s="715"/>
      <c r="C1" s="715"/>
      <c r="D1" s="715"/>
      <c r="E1" s="715"/>
      <c r="F1" s="715"/>
      <c r="G1" s="715"/>
      <c r="H1" s="715"/>
    </row>
    <row r="2" spans="1:13" s="71" customFormat="1" ht="96" customHeight="1">
      <c r="A2" s="716" t="s">
        <v>1167</v>
      </c>
      <c r="B2" s="716"/>
      <c r="C2" s="716"/>
      <c r="D2" s="716"/>
      <c r="E2" s="716"/>
      <c r="F2" s="716"/>
      <c r="G2" s="716"/>
      <c r="H2" s="716"/>
      <c r="I2" s="70"/>
      <c r="J2" s="70"/>
      <c r="K2" s="70"/>
      <c r="L2" s="70"/>
      <c r="M2" s="70"/>
    </row>
    <row r="3" spans="1:13" s="41" customFormat="1" ht="28.5" customHeight="1">
      <c r="A3" s="42" t="s">
        <v>10</v>
      </c>
      <c r="B3" s="43" t="s">
        <v>11</v>
      </c>
      <c r="C3" s="43" t="s">
        <v>12</v>
      </c>
      <c r="D3" s="43" t="s">
        <v>13</v>
      </c>
      <c r="E3" s="43" t="s">
        <v>14</v>
      </c>
      <c r="F3" s="43" t="s">
        <v>15</v>
      </c>
      <c r="G3" s="43" t="s">
        <v>0</v>
      </c>
      <c r="H3" s="42" t="s">
        <v>2</v>
      </c>
    </row>
    <row r="4" spans="1:13" s="17" customFormat="1">
      <c r="A4" s="717" t="s">
        <v>16</v>
      </c>
      <c r="B4" s="717"/>
      <c r="C4" s="717"/>
      <c r="E4" s="19"/>
      <c r="F4" s="19"/>
      <c r="G4" s="19"/>
      <c r="H4" s="20"/>
    </row>
    <row r="5" spans="1:13" s="17" customFormat="1">
      <c r="A5" s="83" t="s">
        <v>72</v>
      </c>
      <c r="B5" s="18"/>
      <c r="C5" s="84"/>
      <c r="D5" s="40"/>
      <c r="E5" s="22"/>
      <c r="F5" s="22"/>
      <c r="G5" s="22"/>
      <c r="H5" s="23"/>
    </row>
    <row r="6" spans="1:13" s="17" customFormat="1">
      <c r="A6" s="21"/>
      <c r="B6" s="22"/>
      <c r="C6" s="424" t="s">
        <v>17</v>
      </c>
      <c r="D6" s="394" t="s">
        <v>18</v>
      </c>
      <c r="E6" s="22" t="s">
        <v>19</v>
      </c>
      <c r="F6" s="22"/>
      <c r="G6" s="520" t="s">
        <v>33</v>
      </c>
      <c r="H6" s="23"/>
    </row>
    <row r="7" spans="1:13" s="17" customFormat="1">
      <c r="A7" s="21"/>
      <c r="B7" s="22"/>
      <c r="C7" s="40"/>
      <c r="D7" s="40" t="s">
        <v>20</v>
      </c>
      <c r="E7" s="22" t="s">
        <v>21</v>
      </c>
      <c r="F7" s="22"/>
      <c r="G7" s="22" t="s">
        <v>57</v>
      </c>
      <c r="H7" s="23"/>
    </row>
    <row r="8" spans="1:13" s="17" customFormat="1">
      <c r="A8" s="21"/>
      <c r="B8" s="22"/>
      <c r="C8" s="40"/>
      <c r="D8" s="40" t="s">
        <v>22</v>
      </c>
      <c r="E8" s="22" t="s">
        <v>23</v>
      </c>
      <c r="F8" s="22"/>
      <c r="G8" s="22" t="s">
        <v>32</v>
      </c>
      <c r="H8" s="23"/>
    </row>
    <row r="9" spans="1:13" s="17" customFormat="1">
      <c r="A9" s="21"/>
      <c r="B9" s="22"/>
      <c r="C9" s="40"/>
      <c r="D9" s="69" t="s">
        <v>809</v>
      </c>
      <c r="E9" s="22" t="s">
        <v>21</v>
      </c>
      <c r="F9" s="22"/>
      <c r="G9" s="22" t="s">
        <v>24</v>
      </c>
      <c r="H9" s="23"/>
    </row>
    <row r="10" spans="1:13" s="17" customFormat="1">
      <c r="A10" s="21"/>
      <c r="B10" s="22"/>
      <c r="C10" s="40"/>
      <c r="D10" s="69" t="s">
        <v>812</v>
      </c>
      <c r="E10" s="22" t="s">
        <v>21</v>
      </c>
      <c r="F10" s="22"/>
      <c r="G10" s="22" t="s">
        <v>24</v>
      </c>
      <c r="H10" s="23"/>
    </row>
    <row r="11" spans="1:13" s="17" customFormat="1">
      <c r="A11" s="21"/>
      <c r="B11" s="22"/>
      <c r="C11" s="40"/>
      <c r="D11" s="395"/>
      <c r="E11" s="22"/>
      <c r="F11" s="22"/>
      <c r="G11" s="22"/>
      <c r="H11" s="23"/>
    </row>
    <row r="12" spans="1:13" s="17" customFormat="1">
      <c r="A12" s="21"/>
      <c r="B12" s="22"/>
      <c r="C12" s="425" t="s">
        <v>62</v>
      </c>
      <c r="D12" s="69" t="s">
        <v>68</v>
      </c>
      <c r="E12" s="22" t="s">
        <v>63</v>
      </c>
      <c r="F12" s="22" t="s">
        <v>64</v>
      </c>
      <c r="G12" s="22" t="s">
        <v>798</v>
      </c>
      <c r="H12" s="23"/>
    </row>
    <row r="13" spans="1:13" s="17" customFormat="1">
      <c r="A13" s="21"/>
      <c r="B13" s="22"/>
      <c r="C13" s="69"/>
      <c r="D13" s="69" t="s">
        <v>65</v>
      </c>
      <c r="E13" s="22" t="s">
        <v>66</v>
      </c>
      <c r="F13" s="22" t="s">
        <v>69</v>
      </c>
      <c r="G13" s="22" t="s">
        <v>67</v>
      </c>
      <c r="H13" s="23"/>
    </row>
    <row r="14" spans="1:13" s="17" customFormat="1">
      <c r="A14" s="21"/>
      <c r="B14" s="22"/>
      <c r="C14" s="69"/>
      <c r="D14" s="69"/>
      <c r="E14" s="22"/>
      <c r="F14" s="22"/>
      <c r="G14" s="22"/>
      <c r="H14" s="23"/>
    </row>
    <row r="15" spans="1:13" s="17" customFormat="1">
      <c r="A15" s="21"/>
      <c r="B15" s="22"/>
      <c r="C15" s="425" t="s">
        <v>797</v>
      </c>
      <c r="D15" s="69" t="s">
        <v>814</v>
      </c>
      <c r="E15" s="22" t="s">
        <v>21</v>
      </c>
      <c r="F15" s="22"/>
      <c r="G15" s="22" t="s">
        <v>24</v>
      </c>
      <c r="H15" s="23"/>
    </row>
    <row r="16" spans="1:13" s="17" customFormat="1">
      <c r="A16" s="21"/>
      <c r="B16" s="22"/>
      <c r="C16" s="69"/>
      <c r="D16" s="69" t="s">
        <v>799</v>
      </c>
      <c r="E16" s="22" t="s">
        <v>21</v>
      </c>
      <c r="F16" s="22"/>
      <c r="G16" s="22" t="s">
        <v>24</v>
      </c>
      <c r="H16" s="23"/>
    </row>
    <row r="17" spans="1:8" s="17" customFormat="1">
      <c r="A17" s="21"/>
      <c r="B17" s="22"/>
      <c r="C17" s="69"/>
      <c r="D17" s="40" t="s">
        <v>59</v>
      </c>
      <c r="E17" s="22" t="s">
        <v>21</v>
      </c>
      <c r="F17" s="22" t="s">
        <v>25</v>
      </c>
      <c r="G17" s="22" t="s">
        <v>24</v>
      </c>
      <c r="H17" s="23"/>
    </row>
    <row r="18" spans="1:8" s="17" customFormat="1">
      <c r="A18" s="21"/>
      <c r="B18" s="22"/>
      <c r="C18" s="69"/>
      <c r="D18" s="69" t="s">
        <v>800</v>
      </c>
      <c r="E18" s="22" t="s">
        <v>21</v>
      </c>
      <c r="F18" s="22" t="s">
        <v>825</v>
      </c>
      <c r="G18" s="22" t="s">
        <v>24</v>
      </c>
      <c r="H18" s="23"/>
    </row>
    <row r="19" spans="1:8" s="17" customFormat="1">
      <c r="A19" s="21"/>
      <c r="B19" s="22"/>
      <c r="C19" s="69"/>
      <c r="D19" s="69" t="s">
        <v>801</v>
      </c>
      <c r="E19" s="22" t="s">
        <v>21</v>
      </c>
      <c r="F19" s="22" t="s">
        <v>823</v>
      </c>
      <c r="G19" s="22" t="s">
        <v>24</v>
      </c>
      <c r="H19" s="23"/>
    </row>
    <row r="20" spans="1:8" s="17" customFormat="1">
      <c r="A20" s="21"/>
      <c r="B20" s="22"/>
      <c r="C20" s="69"/>
      <c r="D20" s="69" t="s">
        <v>795</v>
      </c>
      <c r="E20" s="22" t="s">
        <v>21</v>
      </c>
      <c r="F20" s="22" t="s">
        <v>26</v>
      </c>
      <c r="G20" s="22" t="s">
        <v>24</v>
      </c>
      <c r="H20" s="23"/>
    </row>
    <row r="21" spans="1:8" s="17" customFormat="1">
      <c r="A21" s="21"/>
      <c r="B21" s="22"/>
      <c r="C21" s="69"/>
      <c r="D21" s="69" t="s">
        <v>802</v>
      </c>
      <c r="E21" s="22" t="s">
        <v>21</v>
      </c>
      <c r="F21" s="22"/>
      <c r="G21" s="22" t="s">
        <v>24</v>
      </c>
      <c r="H21" s="23"/>
    </row>
    <row r="22" spans="1:8" s="17" customFormat="1">
      <c r="A22" s="21"/>
      <c r="B22" s="22"/>
      <c r="C22" s="69"/>
      <c r="D22" s="395" t="s">
        <v>803</v>
      </c>
      <c r="E22" s="22" t="s">
        <v>21</v>
      </c>
      <c r="F22" s="22"/>
      <c r="G22" s="22" t="s">
        <v>808</v>
      </c>
      <c r="H22" s="23"/>
    </row>
    <row r="23" spans="1:8" s="17" customFormat="1">
      <c r="A23" s="21"/>
      <c r="B23" s="22"/>
      <c r="C23" s="69"/>
      <c r="D23" s="69" t="s">
        <v>804</v>
      </c>
      <c r="E23" s="22" t="s">
        <v>21</v>
      </c>
      <c r="F23" s="22"/>
      <c r="G23" s="22" t="s">
        <v>24</v>
      </c>
      <c r="H23" s="23"/>
    </row>
    <row r="24" spans="1:8" s="17" customFormat="1">
      <c r="A24" s="21"/>
      <c r="B24" s="22"/>
      <c r="C24" s="69"/>
      <c r="D24" s="69" t="s">
        <v>805</v>
      </c>
      <c r="E24" s="22" t="s">
        <v>806</v>
      </c>
      <c r="F24" s="22">
        <v>1</v>
      </c>
      <c r="G24" s="22" t="s">
        <v>807</v>
      </c>
      <c r="H24" s="23"/>
    </row>
    <row r="25" spans="1:8" s="17" customFormat="1">
      <c r="A25" s="21"/>
      <c r="B25" s="22"/>
      <c r="C25" s="40"/>
      <c r="D25" s="40"/>
      <c r="E25" s="22"/>
      <c r="F25" s="22"/>
      <c r="G25" s="22"/>
      <c r="H25" s="23"/>
    </row>
    <row r="26" spans="1:8" s="17" customFormat="1">
      <c r="A26" s="21"/>
      <c r="B26" s="22"/>
      <c r="C26" s="426" t="s">
        <v>58</v>
      </c>
      <c r="D26" s="69" t="s">
        <v>813</v>
      </c>
      <c r="E26" s="22" t="s">
        <v>21</v>
      </c>
      <c r="F26" s="22" t="s">
        <v>822</v>
      </c>
      <c r="G26" s="22" t="s">
        <v>24</v>
      </c>
      <c r="H26" s="23"/>
    </row>
    <row r="27" spans="1:8" s="17" customFormat="1">
      <c r="A27" s="21"/>
      <c r="B27" s="22"/>
      <c r="C27" s="40"/>
      <c r="D27" s="73" t="s">
        <v>78</v>
      </c>
      <c r="E27" s="22" t="s">
        <v>21</v>
      </c>
      <c r="F27" s="22" t="s">
        <v>25</v>
      </c>
      <c r="G27" s="22" t="s">
        <v>24</v>
      </c>
      <c r="H27" s="23"/>
    </row>
    <row r="28" spans="1:8" s="17" customFormat="1">
      <c r="A28" s="21"/>
      <c r="B28" s="22"/>
      <c r="C28" s="40"/>
      <c r="D28" s="73" t="s">
        <v>897</v>
      </c>
      <c r="E28" s="22" t="s">
        <v>21</v>
      </c>
      <c r="F28" s="22" t="s">
        <v>898</v>
      </c>
      <c r="G28" s="22" t="s">
        <v>24</v>
      </c>
      <c r="H28" s="23"/>
    </row>
    <row r="29" spans="1:8" s="17" customFormat="1">
      <c r="A29" s="21"/>
      <c r="B29" s="22"/>
      <c r="C29" s="40"/>
      <c r="D29" s="69" t="s">
        <v>815</v>
      </c>
      <c r="E29" s="22" t="s">
        <v>21</v>
      </c>
      <c r="F29" s="22" t="s">
        <v>28</v>
      </c>
      <c r="G29" s="22" t="s">
        <v>24</v>
      </c>
      <c r="H29" s="23"/>
    </row>
    <row r="30" spans="1:8" s="17" customFormat="1">
      <c r="A30" s="21"/>
      <c r="B30" s="22"/>
      <c r="C30" s="40"/>
      <c r="D30" s="69" t="s">
        <v>816</v>
      </c>
      <c r="E30" s="22" t="s">
        <v>21</v>
      </c>
      <c r="F30" s="22" t="s">
        <v>28</v>
      </c>
      <c r="G30" s="22" t="s">
        <v>24</v>
      </c>
      <c r="H30" s="24"/>
    </row>
    <row r="31" spans="1:8" s="17" customFormat="1">
      <c r="A31" s="21"/>
      <c r="B31" s="22"/>
      <c r="C31" s="40"/>
      <c r="D31" s="40" t="s">
        <v>896</v>
      </c>
      <c r="E31" s="22" t="s">
        <v>21</v>
      </c>
      <c r="F31" s="22" t="s">
        <v>823</v>
      </c>
      <c r="G31" s="22" t="s">
        <v>24</v>
      </c>
      <c r="H31" s="23"/>
    </row>
    <row r="32" spans="1:8" s="17" customFormat="1">
      <c r="A32" s="21"/>
      <c r="B32" s="22"/>
      <c r="C32" s="40"/>
      <c r="D32" s="69" t="s">
        <v>817</v>
      </c>
      <c r="E32" s="22" t="s">
        <v>820</v>
      </c>
      <c r="F32" s="22"/>
      <c r="G32" s="22" t="s">
        <v>824</v>
      </c>
      <c r="H32" s="23"/>
    </row>
    <row r="33" spans="1:8" s="17" customFormat="1">
      <c r="A33" s="21"/>
      <c r="B33" s="22"/>
      <c r="C33" s="40"/>
      <c r="D33" s="69" t="s">
        <v>818</v>
      </c>
      <c r="E33" s="22" t="s">
        <v>21</v>
      </c>
      <c r="F33" s="22"/>
      <c r="G33" s="22" t="s">
        <v>24</v>
      </c>
      <c r="H33" s="23"/>
    </row>
    <row r="34" spans="1:8" s="17" customFormat="1">
      <c r="A34" s="21"/>
      <c r="B34" s="22"/>
      <c r="C34" s="40"/>
      <c r="D34" s="69" t="s">
        <v>819</v>
      </c>
      <c r="E34" s="22" t="s">
        <v>820</v>
      </c>
      <c r="F34" s="22"/>
      <c r="G34" s="22" t="s">
        <v>820</v>
      </c>
      <c r="H34" s="396" t="s">
        <v>821</v>
      </c>
    </row>
    <row r="35" spans="1:8" s="17" customFormat="1">
      <c r="A35" s="21"/>
      <c r="B35" s="22"/>
      <c r="C35" s="40"/>
      <c r="E35" s="22"/>
      <c r="F35" s="22"/>
      <c r="G35" s="22"/>
      <c r="H35" s="23"/>
    </row>
    <row r="36" spans="1:8" s="17" customFormat="1">
      <c r="A36" s="21"/>
      <c r="B36" s="22"/>
      <c r="C36" s="426" t="s">
        <v>79</v>
      </c>
      <c r="D36" s="40" t="s">
        <v>60</v>
      </c>
      <c r="E36" s="22" t="s">
        <v>21</v>
      </c>
      <c r="F36" s="22"/>
      <c r="G36" s="22" t="s">
        <v>24</v>
      </c>
      <c r="H36" s="23"/>
    </row>
    <row r="37" spans="1:8" s="17" customFormat="1">
      <c r="A37" s="21"/>
      <c r="B37" s="22"/>
      <c r="C37" s="40"/>
      <c r="D37" s="44" t="s">
        <v>61</v>
      </c>
      <c r="E37" s="22" t="s">
        <v>21</v>
      </c>
      <c r="F37" s="22"/>
      <c r="G37" s="22" t="s">
        <v>24</v>
      </c>
      <c r="H37" s="23"/>
    </row>
    <row r="38" spans="1:8" s="17" customFormat="1">
      <c r="A38" s="21"/>
      <c r="B38" s="22"/>
      <c r="C38" s="40"/>
      <c r="D38" s="69" t="s">
        <v>811</v>
      </c>
      <c r="E38" s="22" t="s">
        <v>21</v>
      </c>
      <c r="F38" s="22"/>
      <c r="G38" s="22" t="s">
        <v>24</v>
      </c>
      <c r="H38" s="23"/>
    </row>
    <row r="39" spans="1:8" s="17" customFormat="1">
      <c r="A39" s="26"/>
      <c r="B39" s="25"/>
      <c r="C39" s="437"/>
      <c r="D39" s="69"/>
      <c r="E39" s="434"/>
      <c r="F39" s="25"/>
      <c r="G39" s="25"/>
      <c r="H39" s="27"/>
    </row>
    <row r="40" spans="1:8" s="17" customFormat="1">
      <c r="A40" s="26"/>
      <c r="B40" s="25"/>
      <c r="C40" s="439" t="s">
        <v>916</v>
      </c>
      <c r="D40" s="433" t="s">
        <v>917</v>
      </c>
      <c r="E40" s="434" t="s">
        <v>924</v>
      </c>
      <c r="F40" s="25"/>
      <c r="G40" s="25"/>
      <c r="H40" s="27"/>
    </row>
    <row r="41" spans="1:8" s="17" customFormat="1">
      <c r="A41" s="26"/>
      <c r="B41" s="25"/>
      <c r="C41" s="441"/>
      <c r="D41" s="433" t="s">
        <v>162</v>
      </c>
      <c r="E41" s="434"/>
      <c r="F41" s="25"/>
      <c r="G41" s="25"/>
      <c r="H41" s="27"/>
    </row>
    <row r="42" spans="1:8" s="17" customFormat="1" ht="23.25">
      <c r="A42" s="26"/>
      <c r="B42" s="25"/>
      <c r="C42" s="440"/>
      <c r="D42" s="436" t="s">
        <v>918</v>
      </c>
      <c r="E42" s="434" t="s">
        <v>21</v>
      </c>
      <c r="F42" s="25"/>
      <c r="G42" s="25" t="s">
        <v>24</v>
      </c>
      <c r="H42" s="27"/>
    </row>
    <row r="43" spans="1:8" s="17" customFormat="1">
      <c r="A43" s="26"/>
      <c r="B43" s="25"/>
      <c r="C43" s="441" t="s">
        <v>919</v>
      </c>
      <c r="D43" s="436" t="s">
        <v>920</v>
      </c>
      <c r="E43" s="434" t="s">
        <v>21</v>
      </c>
      <c r="F43" s="25"/>
      <c r="G43" s="25" t="s">
        <v>24</v>
      </c>
      <c r="H43" s="27"/>
    </row>
    <row r="44" spans="1:8" s="17" customFormat="1" ht="22.5">
      <c r="A44" s="26"/>
      <c r="B44" s="25"/>
      <c r="C44" s="442"/>
      <c r="D44" s="436" t="s">
        <v>921</v>
      </c>
      <c r="E44" s="434" t="s">
        <v>21</v>
      </c>
      <c r="F44" s="25"/>
      <c r="G44" s="25" t="s">
        <v>24</v>
      </c>
      <c r="H44" s="27"/>
    </row>
    <row r="45" spans="1:8" s="17" customFormat="1" ht="22.5">
      <c r="A45" s="26"/>
      <c r="B45" s="25"/>
      <c r="C45" s="443"/>
      <c r="D45" s="433" t="s">
        <v>922</v>
      </c>
      <c r="E45" s="434" t="s">
        <v>21</v>
      </c>
      <c r="F45" s="25"/>
      <c r="G45" s="25" t="s">
        <v>24</v>
      </c>
      <c r="H45" s="27"/>
    </row>
    <row r="46" spans="1:8" s="17" customFormat="1">
      <c r="A46" s="26"/>
      <c r="B46" s="25"/>
      <c r="C46" s="444" t="s">
        <v>923</v>
      </c>
      <c r="D46" s="436"/>
      <c r="E46" s="434" t="s">
        <v>21</v>
      </c>
      <c r="F46" s="25"/>
      <c r="G46" s="25" t="s">
        <v>24</v>
      </c>
      <c r="H46" s="27"/>
    </row>
    <row r="47" spans="1:8" s="17" customFormat="1" ht="22.5">
      <c r="A47" s="26"/>
      <c r="B47" s="25"/>
      <c r="C47" s="438"/>
      <c r="D47" s="630" t="s">
        <v>1422</v>
      </c>
      <c r="E47" s="434" t="s">
        <v>21</v>
      </c>
      <c r="F47" s="25"/>
      <c r="G47" s="25" t="s">
        <v>24</v>
      </c>
      <c r="H47" s="27"/>
    </row>
    <row r="48" spans="1:8" s="17" customFormat="1" ht="20.100000000000001" customHeight="1">
      <c r="A48" s="28"/>
      <c r="B48" s="29"/>
      <c r="C48" s="29"/>
      <c r="D48" s="29"/>
      <c r="E48" s="435"/>
      <c r="F48" s="29"/>
      <c r="G48" s="29"/>
      <c r="H48" s="30"/>
    </row>
    <row r="49" spans="1:13" s="403" customFormat="1" ht="20.100000000000001" customHeight="1">
      <c r="A49" s="398" t="s">
        <v>93</v>
      </c>
      <c r="B49" s="550"/>
      <c r="C49" s="399"/>
      <c r="D49" s="399"/>
      <c r="E49" s="400"/>
      <c r="F49" s="399"/>
      <c r="G49" s="400"/>
      <c r="H49" s="401"/>
      <c r="I49" s="402"/>
      <c r="J49" s="402"/>
      <c r="K49" s="402"/>
      <c r="L49" s="402"/>
      <c r="M49" s="402"/>
    </row>
    <row r="50" spans="1:13" s="403" customFormat="1" ht="20.100000000000001" customHeight="1">
      <c r="A50" s="548" t="s">
        <v>1273</v>
      </c>
      <c r="B50" s="551" t="s">
        <v>1072</v>
      </c>
      <c r="C50" s="399"/>
      <c r="D50" s="399"/>
      <c r="E50" s="400"/>
      <c r="F50" s="399"/>
      <c r="G50" s="400"/>
      <c r="H50" s="401"/>
      <c r="I50" s="402"/>
      <c r="J50" s="402"/>
      <c r="K50" s="402"/>
      <c r="L50" s="402"/>
      <c r="M50" s="402"/>
    </row>
    <row r="51" spans="1:13" s="403" customFormat="1" ht="20.100000000000001" customHeight="1">
      <c r="A51" s="404" t="s">
        <v>837</v>
      </c>
      <c r="B51" s="552" t="s">
        <v>21</v>
      </c>
      <c r="C51" s="397" t="s">
        <v>836</v>
      </c>
      <c r="D51" s="397" t="s">
        <v>838</v>
      </c>
      <c r="E51" s="404" t="s">
        <v>848</v>
      </c>
      <c r="F51" s="397"/>
      <c r="G51" s="404" t="s">
        <v>848</v>
      </c>
      <c r="H51" s="409"/>
      <c r="I51" s="410"/>
      <c r="J51" s="402"/>
      <c r="K51" s="402"/>
      <c r="L51" s="402"/>
      <c r="M51" s="402"/>
    </row>
    <row r="52" spans="1:13" s="403" customFormat="1" ht="20.100000000000001" customHeight="1">
      <c r="A52" s="404"/>
      <c r="B52" s="553"/>
      <c r="C52" s="397"/>
      <c r="D52" s="397" t="s">
        <v>839</v>
      </c>
      <c r="E52" s="404" t="s">
        <v>810</v>
      </c>
      <c r="F52" s="397"/>
      <c r="G52" s="404" t="s">
        <v>847</v>
      </c>
      <c r="H52" s="405"/>
      <c r="I52" s="402"/>
      <c r="J52" s="402"/>
      <c r="K52" s="402"/>
      <c r="L52" s="402"/>
      <c r="M52" s="402"/>
    </row>
    <row r="53" spans="1:13" s="624" customFormat="1" ht="182.25">
      <c r="A53" s="619" t="s">
        <v>1403</v>
      </c>
      <c r="B53" s="620" t="s">
        <v>1402</v>
      </c>
      <c r="C53" s="621" t="s">
        <v>1405</v>
      </c>
      <c r="D53" s="621" t="s">
        <v>1444</v>
      </c>
      <c r="E53" s="619" t="s">
        <v>21</v>
      </c>
      <c r="F53" s="619" t="s">
        <v>1404</v>
      </c>
      <c r="G53" s="619" t="s">
        <v>24</v>
      </c>
      <c r="H53" s="622"/>
      <c r="I53" s="623"/>
      <c r="J53" s="623"/>
      <c r="K53" s="623"/>
      <c r="L53" s="623"/>
      <c r="M53" s="623"/>
    </row>
    <row r="54" spans="1:13" s="403" customFormat="1" ht="20.100000000000001" customHeight="1">
      <c r="A54" s="406" t="s">
        <v>7</v>
      </c>
      <c r="B54" s="552" t="s">
        <v>21</v>
      </c>
      <c r="C54" s="397" t="s">
        <v>845</v>
      </c>
      <c r="D54" s="397" t="s">
        <v>840</v>
      </c>
      <c r="E54" s="404" t="s">
        <v>21</v>
      </c>
      <c r="F54" s="397"/>
      <c r="G54" s="404" t="s">
        <v>849</v>
      </c>
      <c r="H54" s="405"/>
      <c r="I54" s="402"/>
      <c r="J54" s="402"/>
      <c r="K54" s="402"/>
      <c r="L54" s="402"/>
      <c r="M54" s="402"/>
    </row>
    <row r="55" spans="1:13" s="403" customFormat="1" ht="60.75">
      <c r="A55" s="406" t="s">
        <v>828</v>
      </c>
      <c r="B55" s="718" t="s">
        <v>846</v>
      </c>
      <c r="C55" s="397" t="s">
        <v>829</v>
      </c>
      <c r="D55" s="397" t="s">
        <v>843</v>
      </c>
      <c r="E55" s="404" t="s">
        <v>853</v>
      </c>
      <c r="F55" s="404" t="s">
        <v>842</v>
      </c>
      <c r="G55" s="415" t="s">
        <v>841</v>
      </c>
      <c r="H55" s="413" t="s">
        <v>844</v>
      </c>
      <c r="I55" s="402"/>
      <c r="J55" s="402"/>
      <c r="K55" s="402"/>
      <c r="L55" s="402"/>
      <c r="M55" s="402"/>
    </row>
    <row r="56" spans="1:13" s="411" customFormat="1" ht="20.100000000000001" customHeight="1">
      <c r="A56" s="407" t="s">
        <v>831</v>
      </c>
      <c r="B56" s="719"/>
      <c r="C56" s="77" t="s">
        <v>832</v>
      </c>
      <c r="D56" s="77" t="s">
        <v>850</v>
      </c>
      <c r="E56" s="404" t="s">
        <v>810</v>
      </c>
      <c r="F56" s="404" t="s">
        <v>842</v>
      </c>
      <c r="G56" s="408" t="s">
        <v>841</v>
      </c>
      <c r="H56" s="409"/>
      <c r="I56" s="410"/>
      <c r="J56" s="410"/>
      <c r="K56" s="410"/>
      <c r="L56" s="410"/>
      <c r="M56" s="410"/>
    </row>
    <row r="57" spans="1:13" s="411" customFormat="1" ht="20.100000000000001" customHeight="1">
      <c r="A57" s="549" t="s">
        <v>1274</v>
      </c>
      <c r="B57" s="554" t="s">
        <v>846</v>
      </c>
      <c r="C57" s="77"/>
      <c r="D57" s="77" t="s">
        <v>851</v>
      </c>
      <c r="E57" s="408" t="s">
        <v>29</v>
      </c>
      <c r="F57" s="77"/>
      <c r="G57" s="408" t="s">
        <v>852</v>
      </c>
      <c r="H57" s="409"/>
      <c r="I57" s="410"/>
      <c r="J57" s="410"/>
      <c r="K57" s="410"/>
      <c r="L57" s="410"/>
      <c r="M57" s="410"/>
    </row>
    <row r="58" spans="1:13" s="411" customFormat="1" ht="63">
      <c r="A58" s="418" t="s">
        <v>833</v>
      </c>
      <c r="B58" s="555" t="s">
        <v>854</v>
      </c>
      <c r="C58" s="414" t="s">
        <v>834</v>
      </c>
      <c r="D58" s="417" t="s">
        <v>1168</v>
      </c>
      <c r="E58" s="415" t="s">
        <v>810</v>
      </c>
      <c r="F58" s="416" t="s">
        <v>842</v>
      </c>
      <c r="G58" s="415" t="s">
        <v>841</v>
      </c>
      <c r="H58" s="409"/>
      <c r="I58" s="410"/>
      <c r="J58" s="410"/>
      <c r="K58" s="410"/>
      <c r="L58" s="410"/>
      <c r="M58" s="410"/>
    </row>
    <row r="59" spans="1:13" s="411" customFormat="1" ht="81">
      <c r="A59" s="418" t="s">
        <v>1279</v>
      </c>
      <c r="B59" s="556" t="s">
        <v>796</v>
      </c>
      <c r="C59" s="414" t="s">
        <v>1276</v>
      </c>
      <c r="D59" s="417" t="s">
        <v>1278</v>
      </c>
      <c r="E59" s="415" t="s">
        <v>21</v>
      </c>
      <c r="F59" s="416" t="s">
        <v>1142</v>
      </c>
      <c r="G59" s="415" t="s">
        <v>24</v>
      </c>
      <c r="H59" s="417" t="s">
        <v>1275</v>
      </c>
      <c r="I59" s="410"/>
      <c r="J59" s="410"/>
      <c r="K59" s="410"/>
      <c r="L59" s="410"/>
      <c r="M59" s="410"/>
    </row>
    <row r="60" spans="1:13" s="411" customFormat="1">
      <c r="A60" s="407"/>
      <c r="B60" s="556" t="s">
        <v>796</v>
      </c>
      <c r="C60" s="77" t="s">
        <v>835</v>
      </c>
      <c r="D60" s="77" t="s">
        <v>855</v>
      </c>
      <c r="E60" s="415" t="s">
        <v>810</v>
      </c>
      <c r="F60" s="408"/>
      <c r="G60" s="408"/>
      <c r="H60" s="409"/>
      <c r="I60" s="410"/>
      <c r="J60" s="410"/>
      <c r="K60" s="410"/>
      <c r="L60" s="410"/>
      <c r="M60" s="410"/>
    </row>
    <row r="61" spans="1:13" s="411" customFormat="1">
      <c r="A61" s="407"/>
      <c r="B61" s="557"/>
      <c r="C61" s="77"/>
      <c r="D61" s="412" t="s">
        <v>856</v>
      </c>
      <c r="E61" s="415" t="s">
        <v>810</v>
      </c>
      <c r="F61" s="77"/>
      <c r="G61" s="408"/>
      <c r="H61" s="409"/>
      <c r="I61" s="410"/>
      <c r="J61" s="410"/>
      <c r="K61" s="410"/>
      <c r="L61" s="410"/>
      <c r="M61" s="410"/>
    </row>
    <row r="62" spans="1:13" s="34" customFormat="1">
      <c r="A62" s="75"/>
      <c r="B62" s="558"/>
      <c r="C62" s="76"/>
      <c r="D62" s="77" t="s">
        <v>857</v>
      </c>
      <c r="E62" s="31" t="s">
        <v>21</v>
      </c>
      <c r="F62" s="31" t="s">
        <v>26</v>
      </c>
      <c r="G62" s="31" t="s">
        <v>24</v>
      </c>
      <c r="H62" s="32"/>
      <c r="I62" s="33"/>
      <c r="J62" s="33"/>
      <c r="K62" s="33"/>
      <c r="L62" s="33"/>
      <c r="M62" s="33"/>
    </row>
    <row r="63" spans="1:13" s="411" customFormat="1" ht="40.5">
      <c r="A63" s="407" t="s">
        <v>1483</v>
      </c>
      <c r="B63" s="564" t="s">
        <v>796</v>
      </c>
      <c r="C63" s="77" t="s">
        <v>1482</v>
      </c>
      <c r="D63" s="419" t="s">
        <v>1277</v>
      </c>
      <c r="E63" s="415" t="s">
        <v>820</v>
      </c>
      <c r="F63" s="415">
        <v>1</v>
      </c>
      <c r="G63" s="415" t="s">
        <v>824</v>
      </c>
      <c r="H63" s="77" t="s">
        <v>858</v>
      </c>
      <c r="I63" s="410"/>
      <c r="J63" s="410"/>
      <c r="K63" s="410"/>
      <c r="L63" s="410"/>
      <c r="M63" s="410"/>
    </row>
    <row r="64" spans="1:13" s="411" customFormat="1">
      <c r="A64" s="407"/>
      <c r="B64" s="559"/>
      <c r="C64" s="77"/>
      <c r="D64" s="77" t="s">
        <v>30</v>
      </c>
      <c r="E64" s="408" t="s">
        <v>21</v>
      </c>
      <c r="F64" s="77"/>
      <c r="G64" s="408" t="s">
        <v>24</v>
      </c>
      <c r="H64" s="409"/>
      <c r="I64" s="410"/>
      <c r="J64" s="410"/>
      <c r="K64" s="410"/>
      <c r="L64" s="410"/>
      <c r="M64" s="410"/>
    </row>
    <row r="65" spans="1:13" s="411" customFormat="1">
      <c r="A65" s="407"/>
      <c r="B65" s="559"/>
      <c r="C65" s="77"/>
      <c r="D65" s="77" t="s">
        <v>859</v>
      </c>
      <c r="E65" s="408" t="s">
        <v>827</v>
      </c>
      <c r="F65" s="77"/>
      <c r="G65" s="408" t="s">
        <v>847</v>
      </c>
      <c r="H65" s="409"/>
      <c r="I65" s="410"/>
      <c r="J65" s="410"/>
      <c r="K65" s="410"/>
      <c r="L65" s="410"/>
      <c r="M65" s="410"/>
    </row>
    <row r="66" spans="1:13" s="411" customFormat="1">
      <c r="A66" s="407"/>
      <c r="B66" s="559"/>
      <c r="C66" s="77"/>
      <c r="D66" s="77" t="s">
        <v>860</v>
      </c>
      <c r="E66" s="408" t="s">
        <v>827</v>
      </c>
      <c r="F66" s="77"/>
      <c r="G66" s="408" t="s">
        <v>847</v>
      </c>
      <c r="H66" s="409"/>
      <c r="I66" s="410"/>
      <c r="J66" s="410"/>
      <c r="K66" s="410"/>
      <c r="L66" s="410"/>
      <c r="M66" s="410"/>
    </row>
    <row r="67" spans="1:13" s="421" customFormat="1">
      <c r="A67" s="418"/>
      <c r="B67" s="560"/>
      <c r="C67" s="414"/>
      <c r="D67" s="414" t="s">
        <v>1170</v>
      </c>
      <c r="E67" s="415" t="s">
        <v>389</v>
      </c>
      <c r="F67" s="414"/>
      <c r="G67" s="415" t="s">
        <v>867</v>
      </c>
      <c r="H67" s="414" t="s">
        <v>1169</v>
      </c>
      <c r="I67" s="420"/>
      <c r="J67" s="420"/>
      <c r="K67" s="420"/>
      <c r="L67" s="420"/>
      <c r="M67" s="420"/>
    </row>
    <row r="68" spans="1:13" s="411" customFormat="1">
      <c r="A68" s="408"/>
      <c r="B68" s="561"/>
      <c r="C68" s="77"/>
      <c r="D68" s="77" t="s">
        <v>861</v>
      </c>
      <c r="E68" s="408" t="s">
        <v>389</v>
      </c>
      <c r="F68" s="408"/>
      <c r="G68" s="408" t="s">
        <v>867</v>
      </c>
      <c r="H68" s="409" t="s">
        <v>866</v>
      </c>
      <c r="I68" s="410"/>
      <c r="J68" s="410"/>
      <c r="K68" s="410"/>
      <c r="L68" s="410"/>
      <c r="M68" s="410"/>
    </row>
    <row r="69" spans="1:13" s="411" customFormat="1">
      <c r="A69" s="408"/>
      <c r="B69" s="561"/>
      <c r="C69" s="77"/>
      <c r="D69" s="77"/>
      <c r="E69" s="408"/>
      <c r="F69" s="408"/>
      <c r="G69" s="408"/>
      <c r="H69" s="409"/>
      <c r="I69" s="410"/>
      <c r="J69" s="410"/>
      <c r="K69" s="410"/>
      <c r="L69" s="410"/>
      <c r="M69" s="410"/>
    </row>
    <row r="70" spans="1:13" s="411" customFormat="1">
      <c r="A70" s="408" t="s">
        <v>865</v>
      </c>
      <c r="B70" s="559" t="s">
        <v>796</v>
      </c>
      <c r="C70" s="77" t="s">
        <v>863</v>
      </c>
      <c r="D70" s="77" t="s">
        <v>862</v>
      </c>
      <c r="E70" s="408" t="s">
        <v>864</v>
      </c>
      <c r="F70" s="408"/>
      <c r="G70" s="408" t="s">
        <v>883</v>
      </c>
      <c r="H70" s="409"/>
      <c r="I70" s="410"/>
      <c r="J70" s="410"/>
      <c r="K70" s="410"/>
      <c r="L70" s="410"/>
      <c r="M70" s="410"/>
    </row>
    <row r="71" spans="1:13" s="411" customFormat="1">
      <c r="A71" s="408"/>
      <c r="B71" s="561"/>
      <c r="C71" s="77"/>
      <c r="D71" s="77" t="s">
        <v>868</v>
      </c>
      <c r="E71" s="408" t="s">
        <v>827</v>
      </c>
      <c r="F71" s="408"/>
      <c r="G71" s="408" t="s">
        <v>827</v>
      </c>
      <c r="H71" s="409"/>
      <c r="I71" s="410"/>
      <c r="J71" s="410"/>
      <c r="K71" s="410"/>
      <c r="L71" s="410"/>
      <c r="M71" s="410"/>
    </row>
    <row r="72" spans="1:13" s="411" customFormat="1" ht="40.5">
      <c r="A72" s="408"/>
      <c r="B72" s="559"/>
      <c r="C72" s="77"/>
      <c r="D72" s="77" t="s">
        <v>869</v>
      </c>
      <c r="E72" s="408"/>
      <c r="F72" s="408"/>
      <c r="G72" s="408" t="s">
        <v>826</v>
      </c>
      <c r="H72" s="408" t="s">
        <v>895</v>
      </c>
      <c r="I72" s="410"/>
      <c r="J72" s="410"/>
      <c r="K72" s="410"/>
      <c r="L72" s="410"/>
      <c r="M72" s="410"/>
    </row>
    <row r="73" spans="1:13" s="421" customFormat="1">
      <c r="A73" s="415" t="s">
        <v>870</v>
      </c>
      <c r="B73" s="556" t="s">
        <v>875</v>
      </c>
      <c r="C73" s="414"/>
      <c r="D73" s="414" t="s">
        <v>871</v>
      </c>
      <c r="E73" s="415" t="s">
        <v>827</v>
      </c>
      <c r="F73" s="415"/>
      <c r="G73" s="415" t="s">
        <v>827</v>
      </c>
      <c r="H73" s="415" t="s">
        <v>884</v>
      </c>
      <c r="I73" s="420"/>
      <c r="J73" s="420"/>
      <c r="K73" s="420"/>
      <c r="L73" s="420"/>
      <c r="M73" s="420"/>
    </row>
    <row r="74" spans="1:13" s="411" customFormat="1" ht="40.5">
      <c r="A74" s="408"/>
      <c r="B74" s="561"/>
      <c r="C74" s="77"/>
      <c r="D74" s="77" t="s">
        <v>872</v>
      </c>
      <c r="E74" s="415" t="s">
        <v>864</v>
      </c>
      <c r="F74" s="408"/>
      <c r="G74" s="408" t="s">
        <v>1190</v>
      </c>
      <c r="H74" s="409"/>
      <c r="I74" s="410"/>
      <c r="J74" s="410"/>
      <c r="K74" s="410"/>
      <c r="L74" s="410"/>
      <c r="M74" s="410"/>
    </row>
    <row r="75" spans="1:13" s="411" customFormat="1">
      <c r="A75" s="408"/>
      <c r="B75" s="561"/>
      <c r="C75" s="77"/>
      <c r="D75" s="77" t="s">
        <v>873</v>
      </c>
      <c r="E75" s="408" t="s">
        <v>21</v>
      </c>
      <c r="F75" s="408"/>
      <c r="G75" s="408" t="s">
        <v>849</v>
      </c>
      <c r="H75" s="409"/>
      <c r="I75" s="410"/>
      <c r="J75" s="410"/>
      <c r="K75" s="410"/>
      <c r="L75" s="410"/>
      <c r="M75" s="410"/>
    </row>
    <row r="76" spans="1:13" s="421" customFormat="1" ht="40.5">
      <c r="A76" s="415" t="s">
        <v>874</v>
      </c>
      <c r="B76" s="556" t="s">
        <v>875</v>
      </c>
      <c r="C76" s="422" t="s">
        <v>1345</v>
      </c>
      <c r="D76" s="414" t="s">
        <v>885</v>
      </c>
      <c r="E76" s="415" t="s">
        <v>21</v>
      </c>
      <c r="F76" s="415"/>
      <c r="G76" s="415" t="s">
        <v>849</v>
      </c>
      <c r="H76" s="414" t="s">
        <v>877</v>
      </c>
      <c r="I76" s="420"/>
      <c r="J76" s="420"/>
      <c r="K76" s="420"/>
      <c r="L76" s="420"/>
      <c r="M76" s="420"/>
    </row>
    <row r="77" spans="1:13" s="411" customFormat="1">
      <c r="A77" s="408"/>
      <c r="B77" s="559"/>
      <c r="C77" s="417"/>
      <c r="D77" s="77" t="s">
        <v>876</v>
      </c>
      <c r="E77" s="415" t="s">
        <v>827</v>
      </c>
      <c r="F77" s="77"/>
      <c r="G77" s="415" t="s">
        <v>827</v>
      </c>
      <c r="H77" s="409"/>
      <c r="I77" s="410"/>
      <c r="J77" s="410"/>
      <c r="K77" s="410"/>
      <c r="L77" s="410"/>
      <c r="M77" s="410"/>
    </row>
    <row r="78" spans="1:13" s="411" customFormat="1" ht="40.5">
      <c r="A78" s="408" t="s">
        <v>878</v>
      </c>
      <c r="B78" s="559" t="s">
        <v>875</v>
      </c>
      <c r="C78" s="417" t="s">
        <v>1423</v>
      </c>
      <c r="D78" s="77" t="s">
        <v>885</v>
      </c>
      <c r="E78" s="408" t="s">
        <v>21</v>
      </c>
      <c r="F78" s="77"/>
      <c r="G78" s="408" t="s">
        <v>24</v>
      </c>
      <c r="H78" s="409"/>
      <c r="I78" s="410"/>
      <c r="J78" s="410"/>
      <c r="K78" s="410"/>
      <c r="L78" s="410"/>
      <c r="M78" s="410"/>
    </row>
    <row r="79" spans="1:13" s="411" customFormat="1">
      <c r="A79" s="408"/>
      <c r="B79" s="559"/>
      <c r="C79" s="417"/>
      <c r="D79" s="77" t="s">
        <v>876</v>
      </c>
      <c r="E79" s="415" t="s">
        <v>827</v>
      </c>
      <c r="F79" s="408"/>
      <c r="G79" s="415" t="s">
        <v>827</v>
      </c>
      <c r="H79" s="409"/>
      <c r="I79" s="410"/>
      <c r="J79" s="410"/>
      <c r="K79" s="410"/>
      <c r="L79" s="410"/>
      <c r="M79" s="410"/>
    </row>
    <row r="80" spans="1:13" s="421" customFormat="1" ht="40.5">
      <c r="A80" s="415" t="s">
        <v>879</v>
      </c>
      <c r="B80" s="556" t="s">
        <v>875</v>
      </c>
      <c r="C80" s="422" t="s">
        <v>1346</v>
      </c>
      <c r="D80" s="414" t="s">
        <v>885</v>
      </c>
      <c r="E80" s="415" t="s">
        <v>21</v>
      </c>
      <c r="F80" s="414"/>
      <c r="G80" s="415" t="s">
        <v>849</v>
      </c>
      <c r="H80" s="423"/>
      <c r="I80" s="420"/>
      <c r="J80" s="420"/>
      <c r="K80" s="420"/>
      <c r="L80" s="420"/>
      <c r="M80" s="420"/>
    </row>
    <row r="81" spans="1:13" s="411" customFormat="1">
      <c r="A81" s="408"/>
      <c r="B81" s="559"/>
      <c r="C81" s="77"/>
      <c r="D81" s="77" t="s">
        <v>876</v>
      </c>
      <c r="E81" s="415" t="s">
        <v>827</v>
      </c>
      <c r="F81" s="77"/>
      <c r="G81" s="415" t="s">
        <v>827</v>
      </c>
      <c r="H81" s="409"/>
      <c r="I81" s="410"/>
      <c r="J81" s="410"/>
      <c r="K81" s="410"/>
      <c r="L81" s="410"/>
      <c r="M81" s="410"/>
    </row>
    <row r="82" spans="1:13" s="411" customFormat="1">
      <c r="A82" s="408"/>
      <c r="B82" s="554"/>
      <c r="C82" s="77"/>
      <c r="D82" s="77" t="s">
        <v>880</v>
      </c>
      <c r="E82" s="415" t="s">
        <v>827</v>
      </c>
      <c r="F82" s="414"/>
      <c r="G82" s="415" t="s">
        <v>827</v>
      </c>
      <c r="H82" s="409"/>
      <c r="I82" s="410"/>
      <c r="J82" s="410"/>
      <c r="K82" s="410"/>
      <c r="L82" s="410"/>
      <c r="M82" s="410"/>
    </row>
    <row r="83" spans="1:13" s="421" customFormat="1" ht="81">
      <c r="A83" s="418" t="s">
        <v>882</v>
      </c>
      <c r="B83" s="556" t="s">
        <v>875</v>
      </c>
      <c r="C83" s="414" t="s">
        <v>881</v>
      </c>
      <c r="D83" s="414" t="s">
        <v>899</v>
      </c>
      <c r="E83" s="415" t="s">
        <v>810</v>
      </c>
      <c r="F83" s="415" t="s">
        <v>830</v>
      </c>
      <c r="G83" s="415" t="s">
        <v>886</v>
      </c>
      <c r="H83" s="422" t="s">
        <v>1171</v>
      </c>
      <c r="I83" s="420"/>
      <c r="J83" s="420"/>
      <c r="K83" s="420"/>
      <c r="L83" s="420"/>
      <c r="M83" s="420"/>
    </row>
    <row r="84" spans="1:13" s="629" customFormat="1">
      <c r="A84" s="625" t="s">
        <v>882</v>
      </c>
      <c r="B84" s="626" t="s">
        <v>1031</v>
      </c>
      <c r="C84" s="422" t="s">
        <v>1406</v>
      </c>
      <c r="D84" s="422" t="s">
        <v>1408</v>
      </c>
      <c r="E84" s="627" t="s">
        <v>810</v>
      </c>
      <c r="F84" s="627" t="s">
        <v>1142</v>
      </c>
      <c r="G84" s="627" t="s">
        <v>1407</v>
      </c>
      <c r="H84" s="422"/>
      <c r="I84" s="628"/>
      <c r="J84" s="628"/>
      <c r="K84" s="628"/>
      <c r="L84" s="628"/>
      <c r="M84" s="628"/>
    </row>
    <row r="85" spans="1:13" s="421" customFormat="1">
      <c r="A85" s="418"/>
      <c r="B85" s="556"/>
      <c r="C85" s="414"/>
      <c r="D85" s="414" t="s">
        <v>900</v>
      </c>
      <c r="E85" s="415" t="s">
        <v>901</v>
      </c>
      <c r="F85" s="414"/>
      <c r="G85" s="415" t="s">
        <v>902</v>
      </c>
      <c r="H85" s="422"/>
      <c r="I85" s="420"/>
      <c r="J85" s="420"/>
      <c r="K85" s="420"/>
      <c r="L85" s="420"/>
      <c r="M85" s="420"/>
    </row>
    <row r="86" spans="1:13" s="411" customFormat="1">
      <c r="A86" s="407"/>
      <c r="B86" s="559"/>
      <c r="C86" s="77"/>
      <c r="D86" s="77" t="s">
        <v>1172</v>
      </c>
      <c r="E86" s="415" t="s">
        <v>810</v>
      </c>
      <c r="F86" s="414" t="s">
        <v>830</v>
      </c>
      <c r="G86" s="408" t="s">
        <v>887</v>
      </c>
      <c r="H86" s="409"/>
      <c r="I86" s="410"/>
      <c r="J86" s="410"/>
      <c r="K86" s="410"/>
      <c r="L86" s="410"/>
      <c r="M86" s="410"/>
    </row>
    <row r="87" spans="1:13" s="421" customFormat="1" ht="60.75">
      <c r="A87" s="418" t="s">
        <v>888</v>
      </c>
      <c r="B87" s="556" t="s">
        <v>21</v>
      </c>
      <c r="C87" s="414" t="s">
        <v>889</v>
      </c>
      <c r="D87" s="414" t="s">
        <v>890</v>
      </c>
      <c r="E87" s="415" t="s">
        <v>29</v>
      </c>
      <c r="F87" s="414" t="s">
        <v>894</v>
      </c>
      <c r="G87" s="415" t="s">
        <v>841</v>
      </c>
      <c r="H87" s="422"/>
      <c r="I87" s="420"/>
      <c r="J87" s="420"/>
      <c r="K87" s="420"/>
      <c r="L87" s="420"/>
      <c r="M87" s="420"/>
    </row>
    <row r="88" spans="1:13" s="403" customFormat="1">
      <c r="A88" s="406" t="s">
        <v>891</v>
      </c>
      <c r="B88" s="553" t="s">
        <v>892</v>
      </c>
      <c r="C88" s="397"/>
      <c r="D88" s="397" t="s">
        <v>893</v>
      </c>
      <c r="E88" s="404" t="s">
        <v>29</v>
      </c>
      <c r="F88" s="404" t="s">
        <v>1425</v>
      </c>
      <c r="G88" s="415" t="s">
        <v>1424</v>
      </c>
      <c r="H88" s="405"/>
      <c r="I88" s="402"/>
      <c r="J88" s="402"/>
      <c r="K88" s="402"/>
      <c r="M88" s="402"/>
    </row>
    <row r="89" spans="1:13">
      <c r="A89" s="35"/>
      <c r="B89" s="562"/>
      <c r="C89" s="37"/>
      <c r="D89" s="36"/>
      <c r="E89" s="38"/>
      <c r="F89" s="36"/>
      <c r="G89" s="38"/>
      <c r="H89" s="39"/>
    </row>
  </sheetData>
  <mergeCells count="4">
    <mergeCell ref="A1:H1"/>
    <mergeCell ref="A2:H2"/>
    <mergeCell ref="A4:C4"/>
    <mergeCell ref="B55:B56"/>
  </mergeCells>
  <pageMargins left="0.16" right="0.16" top="0.28000000000000003" bottom="0.33" header="0.16" footer="0.17"/>
  <pageSetup paperSize="8" scale="8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T9" sqref="T9"/>
    </sheetView>
  </sheetViews>
  <sheetFormatPr defaultRowHeight="1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B54"/>
  <sheetViews>
    <sheetView tabSelected="1" topLeftCell="A40" zoomScale="90" zoomScaleNormal="90" workbookViewId="0">
      <selection activeCell="G40" sqref="G40:G49"/>
    </sheetView>
  </sheetViews>
  <sheetFormatPr defaultColWidth="9" defaultRowHeight="23.25"/>
  <cols>
    <col min="1" max="1" width="1.7109375" style="740" customWidth="1"/>
    <col min="2" max="3" width="17.42578125" style="798" customWidth="1"/>
    <col min="4" max="4" width="25" style="801" customWidth="1"/>
    <col min="5" max="5" width="13.85546875" style="801" customWidth="1"/>
    <col min="6" max="6" width="84.28515625" style="802" customWidth="1"/>
    <col min="7" max="7" width="19.85546875" style="801" customWidth="1"/>
    <col min="8" max="16384" width="9" style="740"/>
  </cols>
  <sheetData>
    <row r="1" spans="2:28" ht="69.75" customHeight="1">
      <c r="B1" s="738" t="s">
        <v>915</v>
      </c>
      <c r="C1" s="739"/>
      <c r="D1" s="739"/>
      <c r="E1" s="739"/>
      <c r="F1" s="739"/>
      <c r="G1" s="739"/>
    </row>
    <row r="2" spans="2:28" s="745" customFormat="1">
      <c r="B2" s="741" t="s">
        <v>910</v>
      </c>
      <c r="C2" s="742" t="s">
        <v>56</v>
      </c>
      <c r="D2" s="742" t="s">
        <v>911</v>
      </c>
      <c r="E2" s="743" t="s">
        <v>912</v>
      </c>
      <c r="F2" s="743" t="s">
        <v>913</v>
      </c>
      <c r="G2" s="741" t="s">
        <v>2</v>
      </c>
      <c r="H2" s="744"/>
      <c r="I2" s="744"/>
      <c r="J2" s="744"/>
      <c r="K2" s="744"/>
      <c r="L2" s="744"/>
      <c r="M2" s="744"/>
      <c r="N2" s="744"/>
      <c r="O2" s="744"/>
      <c r="P2" s="744"/>
      <c r="Q2" s="744"/>
      <c r="R2" s="744"/>
      <c r="S2" s="744"/>
      <c r="T2" s="744"/>
      <c r="U2" s="744"/>
      <c r="V2" s="744"/>
      <c r="W2" s="744"/>
      <c r="X2" s="744"/>
      <c r="Y2" s="744"/>
      <c r="Z2" s="744"/>
      <c r="AA2" s="744"/>
      <c r="AB2" s="744"/>
    </row>
    <row r="3" spans="2:28" s="745" customFormat="1">
      <c r="B3" s="746"/>
      <c r="C3" s="747"/>
      <c r="D3" s="742"/>
      <c r="E3" s="743"/>
      <c r="F3" s="748"/>
      <c r="G3" s="741"/>
      <c r="H3" s="744"/>
      <c r="I3" s="744"/>
      <c r="J3" s="744"/>
      <c r="K3" s="744"/>
      <c r="L3" s="744"/>
      <c r="M3" s="744"/>
      <c r="N3" s="744"/>
      <c r="O3" s="744"/>
      <c r="P3" s="744"/>
      <c r="Q3" s="744"/>
      <c r="R3" s="744"/>
      <c r="S3" s="744"/>
      <c r="T3" s="744"/>
      <c r="U3" s="744"/>
      <c r="V3" s="744"/>
      <c r="W3" s="744"/>
      <c r="X3" s="744"/>
      <c r="Y3" s="744"/>
      <c r="Z3" s="744"/>
      <c r="AA3" s="744"/>
      <c r="AB3" s="744"/>
    </row>
    <row r="4" spans="2:28" s="745" customFormat="1" ht="45">
      <c r="B4" s="749" t="s">
        <v>929</v>
      </c>
      <c r="C4" s="750" t="s">
        <v>1282</v>
      </c>
      <c r="D4" s="757" t="s">
        <v>933</v>
      </c>
      <c r="E4" s="758">
        <v>6</v>
      </c>
      <c r="F4" s="753" t="s">
        <v>1281</v>
      </c>
      <c r="G4" s="754"/>
    </row>
    <row r="5" spans="2:28" s="745" customFormat="1" ht="23.25" customHeight="1">
      <c r="B5" s="755"/>
      <c r="C5" s="756"/>
      <c r="D5" s="751" t="s">
        <v>933</v>
      </c>
      <c r="E5" s="819">
        <v>1</v>
      </c>
      <c r="F5" s="818" t="s">
        <v>1488</v>
      </c>
      <c r="G5" s="767" t="s">
        <v>1491</v>
      </c>
    </row>
    <row r="6" spans="2:28" s="745" customFormat="1" ht="23.25" customHeight="1">
      <c r="B6" s="755"/>
      <c r="C6" s="756"/>
      <c r="D6" s="751" t="s">
        <v>933</v>
      </c>
      <c r="E6" s="819">
        <v>1</v>
      </c>
      <c r="F6" s="818" t="s">
        <v>1490</v>
      </c>
      <c r="G6" s="770"/>
    </row>
    <row r="7" spans="2:28" s="745" customFormat="1" ht="23.25" customHeight="1">
      <c r="B7" s="755"/>
      <c r="C7" s="756"/>
      <c r="D7" s="751" t="s">
        <v>933</v>
      </c>
      <c r="E7" s="819">
        <v>1</v>
      </c>
      <c r="F7" s="818" t="s">
        <v>1487</v>
      </c>
      <c r="G7" s="770"/>
    </row>
    <row r="8" spans="2:28" s="745" customFormat="1" ht="23.25" customHeight="1">
      <c r="B8" s="755"/>
      <c r="C8" s="756"/>
      <c r="D8" s="751" t="s">
        <v>933</v>
      </c>
      <c r="E8" s="819">
        <v>1</v>
      </c>
      <c r="F8" s="818" t="s">
        <v>1489</v>
      </c>
      <c r="G8" s="770"/>
    </row>
    <row r="9" spans="2:28" s="745" customFormat="1" ht="23.25" customHeight="1">
      <c r="B9" s="755"/>
      <c r="C9" s="756"/>
      <c r="D9" s="751" t="s">
        <v>1513</v>
      </c>
      <c r="E9" s="819">
        <v>3</v>
      </c>
      <c r="F9" s="818" t="s">
        <v>1514</v>
      </c>
      <c r="G9" s="770"/>
    </row>
    <row r="10" spans="2:28" s="745" customFormat="1" ht="23.25" customHeight="1">
      <c r="B10" s="755"/>
      <c r="C10" s="756"/>
      <c r="D10" s="751" t="s">
        <v>933</v>
      </c>
      <c r="E10" s="819">
        <v>1</v>
      </c>
      <c r="F10" s="818" t="s">
        <v>1492</v>
      </c>
      <c r="G10" s="770"/>
    </row>
    <row r="11" spans="2:28" s="745" customFormat="1" ht="23.25" customHeight="1">
      <c r="B11" s="755"/>
      <c r="C11" s="756"/>
      <c r="D11" s="751" t="s">
        <v>1513</v>
      </c>
      <c r="E11" s="819">
        <v>3</v>
      </c>
      <c r="F11" s="818" t="s">
        <v>1515</v>
      </c>
      <c r="G11" s="770"/>
    </row>
    <row r="12" spans="2:28" s="745" customFormat="1" ht="23.25" customHeight="1">
      <c r="B12" s="755"/>
      <c r="C12" s="756"/>
      <c r="D12" s="751" t="s">
        <v>933</v>
      </c>
      <c r="E12" s="819">
        <v>1</v>
      </c>
      <c r="F12" s="818" t="s">
        <v>1494</v>
      </c>
      <c r="G12" s="770"/>
    </row>
    <row r="13" spans="2:28" s="745" customFormat="1" ht="23.25" customHeight="1">
      <c r="B13" s="755"/>
      <c r="C13" s="756"/>
      <c r="D13" s="751" t="s">
        <v>1513</v>
      </c>
      <c r="E13" s="819">
        <v>3</v>
      </c>
      <c r="F13" s="818" t="s">
        <v>1516</v>
      </c>
      <c r="G13" s="771"/>
    </row>
    <row r="14" spans="2:28" s="745" customFormat="1" ht="45">
      <c r="B14" s="755"/>
      <c r="C14" s="756"/>
      <c r="D14" s="757" t="s">
        <v>936</v>
      </c>
      <c r="E14" s="758">
        <v>1</v>
      </c>
      <c r="F14" s="753" t="s">
        <v>1189</v>
      </c>
      <c r="G14" s="759" t="s">
        <v>937</v>
      </c>
    </row>
    <row r="15" spans="2:28" s="745" customFormat="1" ht="45">
      <c r="B15" s="755"/>
      <c r="C15" s="760"/>
      <c r="D15" s="761" t="s">
        <v>935</v>
      </c>
      <c r="E15" s="762">
        <v>1</v>
      </c>
      <c r="F15" s="763" t="s">
        <v>940</v>
      </c>
      <c r="G15" s="759" t="s">
        <v>938</v>
      </c>
    </row>
    <row r="16" spans="2:28" s="766" customFormat="1">
      <c r="B16" s="749" t="s">
        <v>91</v>
      </c>
      <c r="C16" s="764" t="s">
        <v>942</v>
      </c>
      <c r="D16" s="751" t="s">
        <v>933</v>
      </c>
      <c r="E16" s="752">
        <v>8</v>
      </c>
      <c r="F16" s="765" t="s">
        <v>944</v>
      </c>
      <c r="G16" s="754" t="s">
        <v>962</v>
      </c>
    </row>
    <row r="17" spans="2:7" s="766" customFormat="1" ht="46.5">
      <c r="B17" s="755"/>
      <c r="C17" s="764" t="s">
        <v>1450</v>
      </c>
      <c r="D17" s="751" t="s">
        <v>1484</v>
      </c>
      <c r="E17" s="752">
        <v>1</v>
      </c>
      <c r="F17" s="765" t="s">
        <v>1185</v>
      </c>
      <c r="G17" s="754" t="s">
        <v>1184</v>
      </c>
    </row>
    <row r="18" spans="2:7" s="766" customFormat="1" ht="46.5">
      <c r="B18" s="755"/>
      <c r="C18" s="803">
        <v>0.51041666666666663</v>
      </c>
      <c r="D18" s="768" t="s">
        <v>1485</v>
      </c>
      <c r="E18" s="769">
        <v>1</v>
      </c>
      <c r="F18" s="804" t="s">
        <v>1451</v>
      </c>
      <c r="G18" s="770" t="s">
        <v>1493</v>
      </c>
    </row>
    <row r="19" spans="2:7" s="766" customFormat="1" ht="46.5">
      <c r="B19" s="755"/>
      <c r="C19" s="803">
        <v>0.64583333333333337</v>
      </c>
      <c r="D19" s="768" t="s">
        <v>1485</v>
      </c>
      <c r="E19" s="769">
        <v>1</v>
      </c>
      <c r="F19" s="804" t="s">
        <v>1456</v>
      </c>
      <c r="G19" s="770"/>
    </row>
    <row r="20" spans="2:7" s="766" customFormat="1" ht="46.5">
      <c r="B20" s="755"/>
      <c r="C20" s="803">
        <v>0.64583333333333337</v>
      </c>
      <c r="D20" s="768" t="s">
        <v>1485</v>
      </c>
      <c r="E20" s="769">
        <v>1</v>
      </c>
      <c r="F20" s="804" t="s">
        <v>1452</v>
      </c>
      <c r="G20" s="770"/>
    </row>
    <row r="21" spans="2:7" s="766" customFormat="1" ht="46.5">
      <c r="B21" s="755"/>
      <c r="C21" s="803">
        <v>0.71875</v>
      </c>
      <c r="D21" s="768" t="s">
        <v>1485</v>
      </c>
      <c r="E21" s="769">
        <v>1</v>
      </c>
      <c r="F21" s="804" t="s">
        <v>1453</v>
      </c>
      <c r="G21" s="770"/>
    </row>
    <row r="22" spans="2:7" s="766" customFormat="1" ht="46.5">
      <c r="B22" s="755"/>
      <c r="C22" s="805">
        <v>0.82986111111111116</v>
      </c>
      <c r="D22" s="768" t="s">
        <v>1485</v>
      </c>
      <c r="E22" s="769">
        <v>1</v>
      </c>
      <c r="F22" s="806" t="s">
        <v>1454</v>
      </c>
      <c r="G22" s="770"/>
    </row>
    <row r="23" spans="2:7" s="766" customFormat="1" ht="46.5">
      <c r="B23" s="755"/>
      <c r="C23" s="803">
        <v>0.85763888888888884</v>
      </c>
      <c r="D23" s="768" t="s">
        <v>1485</v>
      </c>
      <c r="E23" s="769">
        <v>1</v>
      </c>
      <c r="F23" s="804" t="s">
        <v>1455</v>
      </c>
      <c r="G23" s="771"/>
    </row>
    <row r="24" spans="2:7" s="766" customFormat="1">
      <c r="B24" s="755"/>
      <c r="C24" s="772" t="s">
        <v>942</v>
      </c>
      <c r="D24" s="757" t="s">
        <v>935</v>
      </c>
      <c r="E24" s="758">
        <v>3</v>
      </c>
      <c r="F24" s="773" t="s">
        <v>941</v>
      </c>
      <c r="G24" s="759" t="s">
        <v>945</v>
      </c>
    </row>
    <row r="25" spans="2:7" s="766" customFormat="1" ht="53.25" customHeight="1">
      <c r="B25" s="774"/>
      <c r="C25" s="772" t="s">
        <v>943</v>
      </c>
      <c r="D25" s="757" t="s">
        <v>939</v>
      </c>
      <c r="E25" s="758">
        <v>1</v>
      </c>
      <c r="F25" s="775" t="s">
        <v>1280</v>
      </c>
      <c r="G25" s="759" t="s">
        <v>946</v>
      </c>
    </row>
    <row r="26" spans="2:7" s="777" customFormat="1" ht="68.25">
      <c r="B26" s="749" t="s">
        <v>93</v>
      </c>
      <c r="C26" s="758" t="s">
        <v>1183</v>
      </c>
      <c r="D26" s="757" t="s">
        <v>947</v>
      </c>
      <c r="E26" s="758">
        <v>1</v>
      </c>
      <c r="F26" s="773" t="s">
        <v>1486</v>
      </c>
      <c r="G26" s="776" t="s">
        <v>948</v>
      </c>
    </row>
    <row r="27" spans="2:7" s="777" customFormat="1">
      <c r="B27" s="755"/>
      <c r="C27" s="807" t="s">
        <v>1448</v>
      </c>
      <c r="D27" s="768" t="s">
        <v>947</v>
      </c>
      <c r="E27" s="769">
        <v>1</v>
      </c>
      <c r="F27" s="778" t="s">
        <v>1449</v>
      </c>
      <c r="G27" s="779"/>
    </row>
    <row r="28" spans="2:7" s="777" customFormat="1">
      <c r="B28" s="755"/>
      <c r="C28" s="808" t="s">
        <v>1447</v>
      </c>
      <c r="D28" s="768" t="s">
        <v>947</v>
      </c>
      <c r="E28" s="769">
        <v>1</v>
      </c>
      <c r="F28" s="778" t="s">
        <v>1449</v>
      </c>
      <c r="G28" s="780"/>
    </row>
    <row r="29" spans="2:7" s="766" customFormat="1">
      <c r="B29" s="755"/>
      <c r="C29" s="752" t="s">
        <v>950</v>
      </c>
      <c r="D29" s="751" t="s">
        <v>933</v>
      </c>
      <c r="E29" s="752">
        <v>8</v>
      </c>
      <c r="F29" s="765" t="s">
        <v>949</v>
      </c>
      <c r="G29" s="754" t="s">
        <v>962</v>
      </c>
    </row>
    <row r="30" spans="2:7" s="766" customFormat="1">
      <c r="B30" s="755"/>
      <c r="C30" s="781" t="s">
        <v>960</v>
      </c>
      <c r="D30" s="758" t="s">
        <v>952</v>
      </c>
      <c r="E30" s="758">
        <v>1</v>
      </c>
      <c r="F30" s="773" t="s">
        <v>1186</v>
      </c>
      <c r="G30" s="759" t="s">
        <v>959</v>
      </c>
    </row>
    <row r="31" spans="2:7" s="766" customFormat="1" ht="48.75" customHeight="1">
      <c r="B31" s="749" t="s">
        <v>930</v>
      </c>
      <c r="C31" s="782" t="s">
        <v>961</v>
      </c>
      <c r="D31" s="758" t="s">
        <v>947</v>
      </c>
      <c r="E31" s="783">
        <v>1</v>
      </c>
      <c r="F31" s="773" t="s">
        <v>1006</v>
      </c>
      <c r="G31" s="759" t="s">
        <v>958</v>
      </c>
    </row>
    <row r="32" spans="2:7" s="766" customFormat="1" ht="48.75" customHeight="1">
      <c r="B32" s="755"/>
      <c r="C32" s="784" t="s">
        <v>1476</v>
      </c>
      <c r="D32" s="785" t="s">
        <v>952</v>
      </c>
      <c r="E32" s="784">
        <v>1</v>
      </c>
      <c r="F32" s="786" t="s">
        <v>1182</v>
      </c>
      <c r="G32" s="815" t="s">
        <v>1187</v>
      </c>
    </row>
    <row r="33" spans="2:7" s="766" customFormat="1" ht="48.75" customHeight="1">
      <c r="B33" s="755"/>
      <c r="C33" s="787" t="s">
        <v>1473</v>
      </c>
      <c r="D33" s="769" t="s">
        <v>952</v>
      </c>
      <c r="E33" s="788">
        <v>1</v>
      </c>
      <c r="F33" s="809" t="s">
        <v>1495</v>
      </c>
      <c r="G33" s="789" t="s">
        <v>1496</v>
      </c>
    </row>
    <row r="34" spans="2:7" s="766" customFormat="1" ht="48.75" customHeight="1">
      <c r="B34" s="755"/>
      <c r="C34" s="810">
        <v>0.62847222222222221</v>
      </c>
      <c r="D34" s="769" t="s">
        <v>952</v>
      </c>
      <c r="E34" s="811">
        <v>1</v>
      </c>
      <c r="F34" s="778" t="s">
        <v>1477</v>
      </c>
      <c r="G34" s="789"/>
    </row>
    <row r="35" spans="2:7" s="766" customFormat="1" ht="48.75" customHeight="1">
      <c r="B35" s="755"/>
      <c r="C35" s="812">
        <v>0.76736111111111116</v>
      </c>
      <c r="D35" s="790" t="s">
        <v>1474</v>
      </c>
      <c r="E35" s="813">
        <v>2</v>
      </c>
      <c r="F35" s="778" t="s">
        <v>1475</v>
      </c>
      <c r="G35" s="789"/>
    </row>
    <row r="36" spans="2:7" s="766" customFormat="1" ht="48.75" customHeight="1">
      <c r="B36" s="755"/>
      <c r="C36" s="814">
        <v>0.86458333333333337</v>
      </c>
      <c r="D36" s="769" t="s">
        <v>1378</v>
      </c>
      <c r="E36" s="813">
        <v>1</v>
      </c>
      <c r="F36" s="778" t="s">
        <v>1478</v>
      </c>
      <c r="G36" s="789"/>
    </row>
    <row r="37" spans="2:7" s="766" customFormat="1" ht="48.75" customHeight="1">
      <c r="B37" s="755"/>
      <c r="C37" s="812">
        <v>0.86458333333333337</v>
      </c>
      <c r="D37" s="769" t="s">
        <v>952</v>
      </c>
      <c r="E37" s="813">
        <v>1</v>
      </c>
      <c r="F37" s="778" t="s">
        <v>1479</v>
      </c>
      <c r="G37" s="789"/>
    </row>
    <row r="38" spans="2:7" s="766" customFormat="1" ht="48.75" customHeight="1">
      <c r="B38" s="755"/>
      <c r="C38" s="812">
        <v>0.87847222222222221</v>
      </c>
      <c r="D38" s="769" t="s">
        <v>952</v>
      </c>
      <c r="E38" s="813">
        <v>1</v>
      </c>
      <c r="F38" s="778" t="s">
        <v>1480</v>
      </c>
      <c r="G38" s="789"/>
    </row>
    <row r="39" spans="2:7" s="766" customFormat="1" ht="48.75" customHeight="1">
      <c r="B39" s="755"/>
      <c r="C39" s="812">
        <v>0.87847222222222221</v>
      </c>
      <c r="D39" s="769" t="s">
        <v>952</v>
      </c>
      <c r="E39" s="813">
        <v>1</v>
      </c>
      <c r="F39" s="778" t="s">
        <v>1481</v>
      </c>
      <c r="G39" s="791"/>
    </row>
    <row r="40" spans="2:7" ht="22.5">
      <c r="B40" s="749" t="s">
        <v>932</v>
      </c>
      <c r="C40" s="792" t="s">
        <v>1272</v>
      </c>
      <c r="D40" s="752" t="s">
        <v>933</v>
      </c>
      <c r="E40" s="792">
        <v>1</v>
      </c>
      <c r="F40" s="816" t="s">
        <v>1497</v>
      </c>
      <c r="G40" s="767" t="s">
        <v>1522</v>
      </c>
    </row>
    <row r="41" spans="2:7" ht="45">
      <c r="B41" s="755"/>
      <c r="C41" s="751" t="s">
        <v>1498</v>
      </c>
      <c r="D41" s="752" t="s">
        <v>1499</v>
      </c>
      <c r="E41" s="792">
        <v>1</v>
      </c>
      <c r="F41" s="816" t="s">
        <v>1519</v>
      </c>
      <c r="G41" s="770"/>
    </row>
    <row r="42" spans="2:7" ht="22.5">
      <c r="B42" s="755"/>
      <c r="C42" s="751" t="s">
        <v>1501</v>
      </c>
      <c r="D42" s="752" t="s">
        <v>933</v>
      </c>
      <c r="E42" s="792">
        <v>1</v>
      </c>
      <c r="F42" s="816" t="s">
        <v>1500</v>
      </c>
      <c r="G42" s="770"/>
    </row>
    <row r="43" spans="2:7" ht="22.5">
      <c r="B43" s="755"/>
      <c r="C43" s="751" t="s">
        <v>1503</v>
      </c>
      <c r="D43" s="752" t="s">
        <v>933</v>
      </c>
      <c r="E43" s="792">
        <v>1</v>
      </c>
      <c r="F43" s="816" t="s">
        <v>1502</v>
      </c>
      <c r="G43" s="770"/>
    </row>
    <row r="44" spans="2:7" ht="22.5">
      <c r="B44" s="755"/>
      <c r="C44" s="751" t="s">
        <v>1504</v>
      </c>
      <c r="D44" s="752" t="s">
        <v>933</v>
      </c>
      <c r="E44" s="792">
        <v>1</v>
      </c>
      <c r="F44" s="816" t="s">
        <v>1520</v>
      </c>
      <c r="G44" s="770"/>
    </row>
    <row r="45" spans="2:7" ht="22.5">
      <c r="B45" s="755"/>
      <c r="C45" s="751" t="s">
        <v>1505</v>
      </c>
      <c r="D45" s="752" t="s">
        <v>933</v>
      </c>
      <c r="E45" s="792">
        <v>1</v>
      </c>
      <c r="F45" s="816" t="s">
        <v>1521</v>
      </c>
      <c r="G45" s="770"/>
    </row>
    <row r="46" spans="2:7" ht="22.5">
      <c r="B46" s="755"/>
      <c r="C46" s="751" t="s">
        <v>1509</v>
      </c>
      <c r="D46" s="752" t="s">
        <v>933</v>
      </c>
      <c r="E46" s="792">
        <v>1</v>
      </c>
      <c r="F46" s="816" t="s">
        <v>1506</v>
      </c>
      <c r="G46" s="770"/>
    </row>
    <row r="47" spans="2:7" ht="22.5">
      <c r="B47" s="755"/>
      <c r="C47" s="751" t="s">
        <v>1510</v>
      </c>
      <c r="D47" s="752" t="s">
        <v>933</v>
      </c>
      <c r="E47" s="792">
        <v>1</v>
      </c>
      <c r="F47" s="816" t="s">
        <v>1518</v>
      </c>
      <c r="G47" s="770"/>
    </row>
    <row r="48" spans="2:7" ht="45">
      <c r="B48" s="755"/>
      <c r="C48" s="751" t="s">
        <v>1511</v>
      </c>
      <c r="D48" s="752" t="s">
        <v>1507</v>
      </c>
      <c r="E48" s="792">
        <v>2</v>
      </c>
      <c r="F48" s="816" t="s">
        <v>1508</v>
      </c>
      <c r="G48" s="770"/>
    </row>
    <row r="49" spans="2:8" ht="22.5">
      <c r="B49" s="755"/>
      <c r="C49" s="817" t="s">
        <v>1512</v>
      </c>
      <c r="D49" s="752" t="s">
        <v>933</v>
      </c>
      <c r="E49" s="792">
        <v>1</v>
      </c>
      <c r="F49" s="816" t="s">
        <v>1517</v>
      </c>
      <c r="G49" s="770"/>
    </row>
    <row r="50" spans="2:8" s="766" customFormat="1" ht="33" customHeight="1">
      <c r="B50" s="755"/>
      <c r="C50" s="793" t="s">
        <v>934</v>
      </c>
      <c r="D50" s="757" t="s">
        <v>936</v>
      </c>
      <c r="E50" s="758">
        <v>1</v>
      </c>
      <c r="F50" s="750" t="s">
        <v>953</v>
      </c>
      <c r="G50" s="794" t="s">
        <v>954</v>
      </c>
    </row>
    <row r="51" spans="2:8" s="766" customFormat="1" ht="29.25" customHeight="1">
      <c r="B51" s="755"/>
      <c r="C51" s="795"/>
      <c r="D51" s="757" t="s">
        <v>914</v>
      </c>
      <c r="E51" s="758">
        <v>1</v>
      </c>
      <c r="F51" s="760"/>
      <c r="G51" s="794"/>
    </row>
    <row r="52" spans="2:8" s="766" customFormat="1" ht="45">
      <c r="B52" s="755"/>
      <c r="C52" s="758" t="s">
        <v>955</v>
      </c>
      <c r="D52" s="758" t="s">
        <v>952</v>
      </c>
      <c r="E52" s="758">
        <v>2</v>
      </c>
      <c r="F52" s="763" t="s">
        <v>956</v>
      </c>
      <c r="G52" s="794" t="s">
        <v>957</v>
      </c>
    </row>
    <row r="53" spans="2:8" s="766" customFormat="1" ht="37.5" customHeight="1">
      <c r="B53" s="774"/>
      <c r="C53" s="758" t="s">
        <v>955</v>
      </c>
      <c r="D53" s="758" t="s">
        <v>947</v>
      </c>
      <c r="E53" s="758">
        <v>1</v>
      </c>
      <c r="F53" s="796" t="s">
        <v>1188</v>
      </c>
      <c r="G53" s="794"/>
      <c r="H53" s="797"/>
    </row>
    <row r="54" spans="2:8">
      <c r="C54" s="799"/>
      <c r="D54" s="800"/>
      <c r="E54" s="800"/>
      <c r="F54" s="798"/>
      <c r="G54" s="800"/>
    </row>
  </sheetData>
  <mergeCells count="16">
    <mergeCell ref="B1:G1"/>
    <mergeCell ref="B4:B15"/>
    <mergeCell ref="C4:C15"/>
    <mergeCell ref="B16:B25"/>
    <mergeCell ref="B26:B30"/>
    <mergeCell ref="G26:G28"/>
    <mergeCell ref="G5:G13"/>
    <mergeCell ref="G18:G23"/>
    <mergeCell ref="F50:F51"/>
    <mergeCell ref="G50:G51"/>
    <mergeCell ref="C50:C51"/>
    <mergeCell ref="G52:G53"/>
    <mergeCell ref="B31:B39"/>
    <mergeCell ref="B40:B53"/>
    <mergeCell ref="G40:G49"/>
    <mergeCell ref="G33:G39"/>
  </mergeCells>
  <pageMargins left="0.16" right="0.16" top="0.16" bottom="0.25" header="0.17" footer="0.16"/>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ศทบ1</vt:lpstr>
      <vt:lpstr>รายชื่อคณะ</vt:lpstr>
      <vt:lpstr>MFLF VIP</vt:lpstr>
      <vt:lpstr>ตารางห้องพัก</vt:lpstr>
      <vt:lpstr>โปรแกรม</vt:lpstr>
      <vt:lpstr> Action Plan DT14-15 Dec.</vt:lpstr>
      <vt:lpstr>Action Plan MFL 16 Dec. </vt:lpstr>
      <vt:lpstr>ผังกาดหมั้วไร่มฟล.</vt:lpstr>
      <vt:lpstr>ตารางการใช้รถ</vt:lpstr>
      <vt:lpstr>รายการอาหาร</vt:lpstr>
      <vt:lpstr>รายชื่อวิทยากรชาวบ้าน</vt:lpstr>
      <vt:lpstr>รายชื่อวิทยากรห้วยส้าน</vt:lpstr>
      <vt:lpstr>' Action Plan DT14-15 Dec.'!Print_Area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Arunee Kongsantud</dc:creator>
  <cp:lastModifiedBy>DT-KLC026-NB</cp:lastModifiedBy>
  <cp:lastPrinted>2019-12-13T09:54:42Z</cp:lastPrinted>
  <dcterms:created xsi:type="dcterms:W3CDTF">2017-10-29T08:58:32Z</dcterms:created>
  <dcterms:modified xsi:type="dcterms:W3CDTF">2019-12-13T13:48:03Z</dcterms:modified>
</cp:coreProperties>
</file>