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รับคณะ\gomin desktop\คณะรับเสร็จแล้ว\1.รับเสร็จ (รอทำรายงานสรุป)\คณะที่ต้องปิดก่อนเริ่มปีงบ 63\คณะ อปท.2  อำเภอเวียงแก่น เชียงราย\"/>
    </mc:Choice>
  </mc:AlternateContent>
  <bookViews>
    <workbookView xWindow="0" yWindow="0" windowWidth="15345" windowHeight="4635" tabRatio="734"/>
  </bookViews>
  <sheets>
    <sheet name="ค่าใช้จ่าย" sheetId="11" r:id="rId1"/>
    <sheet name="สรุป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2" l="1"/>
  <c r="D54" i="12"/>
  <c r="F54" i="12" s="1"/>
  <c r="D53" i="12"/>
  <c r="D52" i="12"/>
  <c r="D51" i="12"/>
  <c r="C16" i="11" l="1"/>
  <c r="C14" i="11"/>
  <c r="C15" i="11"/>
  <c r="F18" i="11"/>
  <c r="F17" i="11"/>
  <c r="F16" i="11"/>
  <c r="E67" i="11" l="1"/>
  <c r="E42" i="12" l="1"/>
  <c r="E43" i="12"/>
  <c r="E44" i="12"/>
  <c r="E45" i="12"/>
  <c r="E41" i="12"/>
  <c r="D42" i="12"/>
  <c r="D43" i="12"/>
  <c r="D44" i="12"/>
  <c r="D45" i="12"/>
  <c r="D41" i="12"/>
  <c r="C42" i="12"/>
  <c r="C43" i="12"/>
  <c r="C44" i="12"/>
  <c r="C45" i="12"/>
  <c r="C41" i="12"/>
  <c r="F45" i="12" l="1"/>
  <c r="F41" i="12"/>
  <c r="F43" i="12"/>
  <c r="F42" i="12"/>
  <c r="F44" i="12"/>
  <c r="F46" i="12" l="1"/>
  <c r="H5" i="11"/>
  <c r="B45" i="11" l="1"/>
  <c r="B33" i="11"/>
  <c r="B49" i="11"/>
  <c r="F48" i="11"/>
  <c r="F47" i="11"/>
  <c r="F44" i="11"/>
  <c r="F43" i="11"/>
  <c r="B41" i="11"/>
  <c r="F40" i="11"/>
  <c r="F39" i="11"/>
  <c r="B37" i="11"/>
  <c r="F36" i="11"/>
  <c r="F35" i="11"/>
  <c r="F32" i="11"/>
  <c r="F31" i="11"/>
  <c r="F37" i="11" l="1"/>
  <c r="F33" i="11"/>
  <c r="F49" i="11"/>
  <c r="F45" i="11"/>
  <c r="F41" i="11"/>
  <c r="F50" i="11" l="1"/>
  <c r="I5" i="11" s="1"/>
  <c r="B145" i="11" l="1"/>
  <c r="B141" i="11"/>
  <c r="B137" i="11"/>
  <c r="B133" i="11"/>
  <c r="B129" i="11"/>
  <c r="B123" i="11"/>
  <c r="B116" i="11"/>
  <c r="B109" i="11"/>
  <c r="B102" i="11"/>
  <c r="B95" i="11"/>
  <c r="B86" i="11"/>
  <c r="B79" i="11"/>
  <c r="B72" i="11"/>
  <c r="B65" i="11"/>
  <c r="B58" i="11"/>
  <c r="B27" i="11"/>
  <c r="B20" i="11"/>
  <c r="B12" i="11"/>
  <c r="E122" i="11"/>
  <c r="E121" i="11"/>
  <c r="E120" i="11"/>
  <c r="E119" i="11"/>
  <c r="E118" i="11"/>
  <c r="E115" i="11"/>
  <c r="E114" i="11"/>
  <c r="E113" i="11"/>
  <c r="E112" i="11"/>
  <c r="E111" i="11"/>
  <c r="E108" i="11"/>
  <c r="E107" i="11"/>
  <c r="E106" i="11"/>
  <c r="E105" i="11"/>
  <c r="E104" i="11"/>
  <c r="E101" i="11"/>
  <c r="E100" i="11"/>
  <c r="E99" i="11"/>
  <c r="E98" i="11"/>
  <c r="E97" i="11"/>
  <c r="E91" i="11"/>
  <c r="E92" i="11"/>
  <c r="E93" i="11"/>
  <c r="E94" i="11"/>
  <c r="E90" i="11"/>
  <c r="E85" i="11" l="1"/>
  <c r="E84" i="11"/>
  <c r="E83" i="11"/>
  <c r="E82" i="11"/>
  <c r="E81" i="11"/>
  <c r="F55" i="12" s="1"/>
  <c r="E78" i="11"/>
  <c r="E77" i="11"/>
  <c r="E76" i="11"/>
  <c r="E75" i="11"/>
  <c r="E74" i="11"/>
  <c r="F53" i="12" s="1"/>
  <c r="E71" i="11"/>
  <c r="E70" i="11"/>
  <c r="E69" i="11"/>
  <c r="E68" i="11"/>
  <c r="E64" i="11"/>
  <c r="E63" i="11"/>
  <c r="E62" i="11"/>
  <c r="E61" i="11"/>
  <c r="E60" i="11"/>
  <c r="F52" i="12" s="1"/>
  <c r="E54" i="11"/>
  <c r="F54" i="11" s="1"/>
  <c r="E55" i="11"/>
  <c r="F55" i="11" s="1"/>
  <c r="E56" i="11"/>
  <c r="F56" i="11" s="1"/>
  <c r="E57" i="11"/>
  <c r="F57" i="11" s="1"/>
  <c r="E53" i="11"/>
  <c r="F53" i="11" l="1"/>
  <c r="F51" i="12"/>
  <c r="H10" i="11"/>
  <c r="H9" i="11"/>
  <c r="H8" i="11"/>
  <c r="H7" i="11"/>
  <c r="H6" i="11"/>
  <c r="H4" i="11"/>
  <c r="F149" i="11"/>
  <c r="F150" i="11"/>
  <c r="F151" i="11"/>
  <c r="F152" i="11"/>
  <c r="F148" i="11"/>
  <c r="F144" i="11"/>
  <c r="F143" i="11"/>
  <c r="F140" i="11"/>
  <c r="F139" i="11"/>
  <c r="F136" i="11"/>
  <c r="F135" i="11"/>
  <c r="F132" i="11"/>
  <c r="F131" i="11"/>
  <c r="F122" i="11"/>
  <c r="F121" i="11"/>
  <c r="F120" i="11"/>
  <c r="F119" i="11"/>
  <c r="F118" i="11"/>
  <c r="F115" i="11"/>
  <c r="F114" i="11"/>
  <c r="F113" i="11"/>
  <c r="F112" i="11"/>
  <c r="F111" i="11"/>
  <c r="F108" i="11"/>
  <c r="F107" i="11"/>
  <c r="F106" i="11"/>
  <c r="F105" i="11"/>
  <c r="F104" i="11"/>
  <c r="F101" i="11"/>
  <c r="F100" i="11"/>
  <c r="F99" i="11"/>
  <c r="F98" i="11"/>
  <c r="F97" i="11"/>
  <c r="F94" i="11"/>
  <c r="F93" i="11"/>
  <c r="F92" i="11"/>
  <c r="F91" i="11"/>
  <c r="F90" i="11"/>
  <c r="F85" i="11"/>
  <c r="F84" i="11"/>
  <c r="F83" i="11"/>
  <c r="F82" i="11"/>
  <c r="F81" i="11"/>
  <c r="F78" i="11"/>
  <c r="F77" i="11"/>
  <c r="F76" i="11"/>
  <c r="F75" i="11"/>
  <c r="F74" i="11"/>
  <c r="F71" i="11"/>
  <c r="F70" i="11"/>
  <c r="F69" i="11"/>
  <c r="F68" i="11"/>
  <c r="F67" i="11"/>
  <c r="F64" i="11"/>
  <c r="F63" i="11"/>
  <c r="F62" i="11"/>
  <c r="F61" i="11"/>
  <c r="F60" i="11"/>
  <c r="F141" i="11" l="1"/>
  <c r="F153" i="11"/>
  <c r="I9" i="11" s="1"/>
  <c r="F137" i="11"/>
  <c r="F145" i="11"/>
  <c r="F133" i="11"/>
  <c r="F102" i="11"/>
  <c r="F95" i="11"/>
  <c r="F109" i="11"/>
  <c r="F116" i="11"/>
  <c r="F123" i="11"/>
  <c r="F79" i="11"/>
  <c r="F86" i="11"/>
  <c r="F124" i="11" l="1"/>
  <c r="I7" i="11" s="1"/>
  <c r="F128" i="11" l="1"/>
  <c r="F127" i="11"/>
  <c r="F129" i="11" l="1"/>
  <c r="F25" i="11"/>
  <c r="F26" i="11"/>
  <c r="F72" i="11"/>
  <c r="F23" i="11"/>
  <c r="F24" i="11"/>
  <c r="F22" i="11"/>
  <c r="F15" i="11"/>
  <c r="F14" i="11"/>
  <c r="F8" i="11"/>
  <c r="F9" i="11"/>
  <c r="F10" i="11"/>
  <c r="F11" i="11"/>
  <c r="F7" i="11"/>
  <c r="F146" i="11" l="1"/>
  <c r="I8" i="11" s="1"/>
  <c r="F58" i="11"/>
  <c r="F65" i="11"/>
  <c r="F27" i="11"/>
  <c r="F20" i="11"/>
  <c r="F12" i="11"/>
  <c r="F56" i="12" l="1"/>
  <c r="F59" i="12" s="1"/>
  <c r="F87" i="11"/>
  <c r="I6" i="11" s="1"/>
  <c r="F28" i="11"/>
  <c r="I4" i="11" l="1"/>
  <c r="I10" i="11" s="1"/>
  <c r="I12" i="11" s="1"/>
  <c r="I13" i="11" s="1"/>
  <c r="F155" i="11"/>
</calcChain>
</file>

<file path=xl/sharedStrings.xml><?xml version="1.0" encoding="utf-8"?>
<sst xmlns="http://schemas.openxmlformats.org/spreadsheetml/2006/main" count="281" uniqueCount="98">
  <si>
    <t>หมายเหตุ</t>
  </si>
  <si>
    <t>ลำดับที่</t>
  </si>
  <si>
    <t>ลำดับ</t>
  </si>
  <si>
    <t>รายการ</t>
  </si>
  <si>
    <t>จำนวน</t>
  </si>
  <si>
    <t>รวม</t>
  </si>
  <si>
    <t>รวมค่าวิทยากร</t>
  </si>
  <si>
    <t>ค่ายานพาหนะ</t>
  </si>
  <si>
    <t>รวมค่ายานพาหนะ</t>
  </si>
  <si>
    <t>รวมค่าใช้จ่ายทั้งหมดเป็นเงิน ( บาท )</t>
  </si>
  <si>
    <t>หน่วย</t>
  </si>
  <si>
    <t>ราคาต่อหน่วย</t>
  </si>
  <si>
    <t>วัน</t>
  </si>
  <si>
    <t>ครึ่งวัน</t>
  </si>
  <si>
    <t>คน</t>
  </si>
  <si>
    <t>ค่าใช้จ่ายตามเรทปิดทอง</t>
  </si>
  <si>
    <t>ชั่วโมง</t>
  </si>
  <si>
    <t>ค่าวิทยากรมูลนิธิแม่ฟ้าหลวงฯ</t>
  </si>
  <si>
    <t>ค่าวิทยากรอสพ.</t>
  </si>
  <si>
    <t>ค่าวิทยากร</t>
  </si>
  <si>
    <t xml:space="preserve">    3)</t>
  </si>
  <si>
    <t xml:space="preserve">    4)</t>
  </si>
  <si>
    <t xml:space="preserve">    5)</t>
  </si>
  <si>
    <t>ค่าห้องประชุม</t>
  </si>
  <si>
    <t>ค่าอาหารว่าง</t>
  </si>
  <si>
    <t>รวมค่าห้องประชุม</t>
  </si>
  <si>
    <t>รวมค่าอาหารว่าง</t>
  </si>
  <si>
    <t>%ค่าบริหารจัดการ</t>
  </si>
  <si>
    <t>เรทปิดทอง</t>
  </si>
  <si>
    <t xml:space="preserve"> - อาหารว่างบ่าย</t>
  </si>
  <si>
    <t xml:space="preserve"> - อาหารว่างเช้า</t>
  </si>
  <si>
    <t>ค่าบริหารจัดการ</t>
  </si>
  <si>
    <t>รวมทั้งสิ้น</t>
  </si>
  <si>
    <t>จำนวนผู้เข้าอบรม (คน)</t>
  </si>
  <si>
    <t>อปท. ที่เข้ารับการอบรม</t>
  </si>
  <si>
    <t>อำเภอ</t>
  </si>
  <si>
    <t>จังหวัด</t>
  </si>
  <si>
    <t>1. ค่าวิทยากร</t>
  </si>
  <si>
    <t>2. ค่ายานพาหนะ</t>
  </si>
  <si>
    <t>รวมเป็นเงินทั้งสิ้น</t>
  </si>
  <si>
    <t>Total</t>
  </si>
  <si>
    <t>หลักสูตรการฝึกปฏิบัติด้านการประยุกต์ใช้การพัฒนาเชิงพื้นที่ตามแนวทางศาสตร์พระราชา</t>
  </si>
  <si>
    <t>(หลักสูตร 102 ศึกษาดูงาน 5 วัน 4 คืน)</t>
  </si>
  <si>
    <t>ราคา/หน่วย</t>
  </si>
  <si>
    <t>จำนวน (ชั่วโมง)</t>
  </si>
  <si>
    <t>จำนวน (คัน)</t>
  </si>
  <si>
    <t xml:space="preserve">    1) </t>
  </si>
  <si>
    <t xml:space="preserve">    2) </t>
  </si>
  <si>
    <t xml:space="preserve">    3) </t>
  </si>
  <si>
    <t xml:space="preserve">    4) </t>
  </si>
  <si>
    <t xml:space="preserve">    5) </t>
  </si>
  <si>
    <t>ค่าวิทยากรส่วนราชการ</t>
  </si>
  <si>
    <t>ค่าที่พัก</t>
  </si>
  <si>
    <t>รวมค่าที่พัก</t>
  </si>
  <si>
    <t>รวมค่าใช้จ่ายรวมค่าบริหารจัดการ ( บาท )</t>
  </si>
  <si>
    <t xml:space="preserve">    1)  </t>
  </si>
  <si>
    <t>4) ผอ.สนิท อินทชัย</t>
  </si>
  <si>
    <t>ค่าเช่าโสตทัศนูปกรณ์</t>
  </si>
  <si>
    <t xml:space="preserve"> - ค่าเช่าจอ LED TV</t>
  </si>
  <si>
    <t>ชุด</t>
  </si>
  <si>
    <t xml:space="preserve"> - ค่าเช่าชุดเครื่องเสียง</t>
  </si>
  <si>
    <t>รวมค่าเช่าโสตทัศนูปกรณ์</t>
  </si>
  <si>
    <t>รวมค่าใช้จ่ายทั้งหมด</t>
  </si>
  <si>
    <t>วัน เดือน ปี</t>
  </si>
  <si>
    <t>ค่ายานพาหนะครึ่งวัน</t>
  </si>
  <si>
    <t>ค่ายานพาหนะเต็มวัน</t>
  </si>
  <si>
    <t>ผู้ประสานงานและ
ผู้ช่วยวิทยากร</t>
  </si>
  <si>
    <t>รับ-ส่งเจ้าหน้าที่และวิทยากร</t>
  </si>
  <si>
    <t>สรุปค่าใช้จ่ายคณะหลักสูตรอบรมฯ อปท. หลักสูตรที่ 102 รุ่นที่ 8</t>
  </si>
  <si>
    <t xml:space="preserve"> ระหว่างวันที่ 30 กันยายน - 04 ตุลาคม 2562</t>
  </si>
  <si>
    <t>5) อ.บุญเลิศ ณ เชียงใหม่</t>
  </si>
  <si>
    <t>3) นายถวิล คำเสาร์</t>
  </si>
  <si>
    <t>1) นายพิชิต ยาละ</t>
  </si>
  <si>
    <t>2) นายรัฐศักดิ์ ไชยบุญตัน</t>
  </si>
  <si>
    <t>วันที่ 30 กันยายน 2562</t>
  </si>
  <si>
    <t>วันที่ 1 ตุลาคม 2562</t>
  </si>
  <si>
    <t>วันที่ 2 ตุลาคม 2562</t>
  </si>
  <si>
    <t>วันที่ 3 ตุลาคม 2562</t>
  </si>
  <si>
    <t>วันที่ 4 ตุลาคม 2562</t>
  </si>
  <si>
    <t xml:space="preserve">    1) ทะเบียน 6กบ-9448/นายพยุงศักดิ์ จันโย</t>
  </si>
  <si>
    <t>ที่ว่าการอำเภอเวียงแก่น ต.ม่วงยาย อ.เวียงแก่น จ.เชียงราย</t>
  </si>
  <si>
    <t>เวียงแก่น</t>
  </si>
  <si>
    <t>เชียงราย</t>
  </si>
  <si>
    <t>ทต.หล่ายงาว</t>
  </si>
  <si>
    <t>ทต.ปอ</t>
  </si>
  <si>
    <t>ทต.ท่าข้าม</t>
  </si>
  <si>
    <t>ทต.ม่วงยาย</t>
  </si>
  <si>
    <t>อบรม อปท. หลักสูตร 102 รุ่นที่ 8 ระหว่างวันที่ 30 กันยายน - 4 ตุลาคม 2562 ณ ที่ว่าการอำเภอเวียงแก่น ต.ม่วงยาย อ.เวียงแก่น จ.เชียงราย</t>
  </si>
  <si>
    <t>30 ก.ย. บรรยายหลักการพัฒนาตามตำราแม่ฟ้าหลวง
 1 ต.ค. นำกระบวนการลงพื้นที่       
 3 ต.ค. บรรยายความรู้เชิงเดี่ยว (ปศุสัตว์)</t>
  </si>
  <si>
    <t xml:space="preserve">    2) ทะเบียน 1กน 2676 กทม./นายธีรพงษ์ พรหมเดช</t>
  </si>
  <si>
    <t>1,3 ต.ค. 62</t>
  </si>
  <si>
    <t>1 ต.ค. วิทยากรกระบวนการลงพื้นที่
3 ต.ค. วิทยากรเสริมเรื่องระบบน้ำ/เครื่องกรองน้ำ (ความรู้เชิงเดี่ยว)</t>
  </si>
  <si>
    <t>1 - 4 ต.ค. 62</t>
  </si>
  <si>
    <t xml:space="preserve"> 3 ต.ค. 62</t>
  </si>
  <si>
    <t>บรรยายความรู้เชิงเดี่ยว 
(ดิน เกษตร)</t>
  </si>
  <si>
    <t>บรรยายความรู้เชิงเดี่ยว
(สารชีวภัณฑ์ ไม้ผล)</t>
  </si>
  <si>
    <t>30 ก.ย.
- 3  ต.ค. 62</t>
  </si>
  <si>
    <t>รุ่นที่ 8 ระหว่างวันที่ 30 กันยายน - 4 ตุลาคม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</si>
</sst>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[$-101041E]d\ mmm\ yy;@"/>
  </numFmts>
  <fonts count="15">
    <font>
      <sz val="11"/>
      <color theme="1"/>
      <name val="Calibri"/>
      <family val="2"/>
      <scheme val="minor"/>
    </font>
    <font>
      <sz val="14"/>
      <name val="Browallia New"/>
      <family val="2"/>
    </font>
    <font>
      <b/>
      <sz val="14"/>
      <name val="Browallia New"/>
      <family val="2"/>
    </font>
    <font>
      <sz val="11"/>
      <color theme="1"/>
      <name val="Calibri"/>
      <family val="2"/>
      <scheme val="minor"/>
    </font>
    <font>
      <b/>
      <sz val="14"/>
      <color theme="0"/>
      <name val="Browallia New"/>
      <family val="2"/>
    </font>
    <font>
      <b/>
      <sz val="14"/>
      <color indexed="8"/>
      <name val="Browallia New"/>
      <family val="2"/>
    </font>
    <font>
      <sz val="14"/>
      <color indexed="8"/>
      <name val="Browallia New"/>
      <family val="2"/>
    </font>
    <font>
      <sz val="14"/>
      <color indexed="10"/>
      <name val="Browallia New"/>
      <family val="2"/>
    </font>
    <font>
      <b/>
      <sz val="16"/>
      <name val="Browallia New"/>
      <family val="2"/>
    </font>
    <font>
      <sz val="14"/>
      <color theme="1"/>
      <name val="TH SarabunPSK"/>
      <family val="2"/>
    </font>
    <font>
      <b/>
      <sz val="14"/>
      <color theme="4" tint="-0.249977111117893"/>
      <name val="TH SarabunPSK"/>
      <family val="2"/>
    </font>
    <font>
      <b/>
      <sz val="16"/>
      <color theme="4" tint="-0.249977111117893"/>
      <name val="TH SarabunPSK"/>
      <family val="2"/>
    </font>
    <font>
      <sz val="14"/>
      <color theme="0"/>
      <name val="Browallia New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3" fontId="2" fillId="6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43" fontId="10" fillId="0" borderId="0" xfId="1" applyFont="1" applyAlignment="1">
      <alignment vertical="center"/>
    </xf>
    <xf numFmtId="43" fontId="10" fillId="0" borderId="5" xfId="1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9" fontId="5" fillId="2" borderId="0" xfId="2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2" fontId="6" fillId="0" borderId="0" xfId="1" applyNumberFormat="1" applyFont="1" applyFill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/>
    </xf>
    <xf numFmtId="43" fontId="10" fillId="0" borderId="0" xfId="1" applyFont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" fontId="4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2" fillId="4" borderId="8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indent="1"/>
    </xf>
    <xf numFmtId="0" fontId="13" fillId="0" borderId="0" xfId="0" applyFont="1" applyAlignment="1">
      <alignment vertical="center"/>
    </xf>
    <xf numFmtId="43" fontId="10" fillId="0" borderId="13" xfId="1" applyFont="1" applyBorder="1" applyAlignment="1">
      <alignment vertical="center"/>
    </xf>
    <xf numFmtId="16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164" fontId="9" fillId="0" borderId="0" xfId="1" applyNumberFormat="1" applyFont="1" applyAlignment="1">
      <alignment vertical="top"/>
    </xf>
    <xf numFmtId="43" fontId="9" fillId="0" borderId="0" xfId="1" applyFont="1" applyAlignment="1">
      <alignment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164" fontId="9" fillId="0" borderId="4" xfId="1" applyNumberFormat="1" applyFont="1" applyBorder="1" applyAlignment="1">
      <alignment vertical="top"/>
    </xf>
    <xf numFmtId="43" fontId="9" fillId="0" borderId="4" xfId="1" applyFont="1" applyBorder="1" applyAlignment="1">
      <alignment vertical="top"/>
    </xf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16" fontId="9" fillId="0" borderId="0" xfId="0" applyNumberFormat="1" applyFont="1" applyAlignment="1">
      <alignment horizontal="center" vertical="top" wrapText="1"/>
    </xf>
    <xf numFmtId="0" fontId="10" fillId="0" borderId="14" xfId="0" applyFont="1" applyBorder="1" applyAlignment="1">
      <alignment vertical="center"/>
    </xf>
    <xf numFmtId="43" fontId="10" fillId="0" borderId="14" xfId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9" fillId="0" borderId="4" xfId="0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left" vertical="top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tabSelected="1" zoomScaleNormal="100" zoomScalePageLayoutView="89" workbookViewId="0">
      <selection activeCell="C19" sqref="C19"/>
    </sheetView>
  </sheetViews>
  <sheetFormatPr defaultRowHeight="24" customHeight="1"/>
  <cols>
    <col min="1" max="1" width="7" style="5" customWidth="1"/>
    <col min="2" max="2" width="44" style="5" customWidth="1"/>
    <col min="3" max="3" width="15.140625" style="81" customWidth="1"/>
    <col min="4" max="6" width="15.140625" style="21" customWidth="1"/>
    <col min="7" max="7" width="9.140625" style="5"/>
    <col min="8" max="8" width="36.5703125" style="5" bestFit="1" customWidth="1"/>
    <col min="9" max="9" width="19.140625" style="5" customWidth="1"/>
    <col min="10" max="250" width="9.140625" style="5"/>
    <col min="251" max="251" width="7" style="5" customWidth="1"/>
    <col min="252" max="252" width="48.85546875" style="5" customWidth="1"/>
    <col min="253" max="253" width="10.28515625" style="5" customWidth="1"/>
    <col min="254" max="255" width="8.7109375" style="5" customWidth="1"/>
    <col min="256" max="256" width="19.5703125" style="5" customWidth="1"/>
    <col min="257" max="506" width="9.140625" style="5"/>
    <col min="507" max="507" width="7" style="5" customWidth="1"/>
    <col min="508" max="508" width="48.85546875" style="5" customWidth="1"/>
    <col min="509" max="509" width="10.28515625" style="5" customWidth="1"/>
    <col min="510" max="511" width="8.7109375" style="5" customWidth="1"/>
    <col min="512" max="512" width="19.5703125" style="5" customWidth="1"/>
    <col min="513" max="762" width="9.140625" style="5"/>
    <col min="763" max="763" width="7" style="5" customWidth="1"/>
    <col min="764" max="764" width="48.85546875" style="5" customWidth="1"/>
    <col min="765" max="765" width="10.28515625" style="5" customWidth="1"/>
    <col min="766" max="767" width="8.7109375" style="5" customWidth="1"/>
    <col min="768" max="768" width="19.5703125" style="5" customWidth="1"/>
    <col min="769" max="1018" width="9.140625" style="5"/>
    <col min="1019" max="1019" width="7" style="5" customWidth="1"/>
    <col min="1020" max="1020" width="48.85546875" style="5" customWidth="1"/>
    <col min="1021" max="1021" width="10.28515625" style="5" customWidth="1"/>
    <col min="1022" max="1023" width="8.7109375" style="5" customWidth="1"/>
    <col min="1024" max="1024" width="19.5703125" style="5" customWidth="1"/>
    <col min="1025" max="1274" width="9.140625" style="5"/>
    <col min="1275" max="1275" width="7" style="5" customWidth="1"/>
    <col min="1276" max="1276" width="48.85546875" style="5" customWidth="1"/>
    <col min="1277" max="1277" width="10.28515625" style="5" customWidth="1"/>
    <col min="1278" max="1279" width="8.7109375" style="5" customWidth="1"/>
    <col min="1280" max="1280" width="19.5703125" style="5" customWidth="1"/>
    <col min="1281" max="1530" width="9.140625" style="5"/>
    <col min="1531" max="1531" width="7" style="5" customWidth="1"/>
    <col min="1532" max="1532" width="48.85546875" style="5" customWidth="1"/>
    <col min="1533" max="1533" width="10.28515625" style="5" customWidth="1"/>
    <col min="1534" max="1535" width="8.7109375" style="5" customWidth="1"/>
    <col min="1536" max="1536" width="19.5703125" style="5" customWidth="1"/>
    <col min="1537" max="1786" width="9.140625" style="5"/>
    <col min="1787" max="1787" width="7" style="5" customWidth="1"/>
    <col min="1788" max="1788" width="48.85546875" style="5" customWidth="1"/>
    <col min="1789" max="1789" width="10.28515625" style="5" customWidth="1"/>
    <col min="1790" max="1791" width="8.7109375" style="5" customWidth="1"/>
    <col min="1792" max="1792" width="19.5703125" style="5" customWidth="1"/>
    <col min="1793" max="2042" width="9.140625" style="5"/>
    <col min="2043" max="2043" width="7" style="5" customWidth="1"/>
    <col min="2044" max="2044" width="48.85546875" style="5" customWidth="1"/>
    <col min="2045" max="2045" width="10.28515625" style="5" customWidth="1"/>
    <col min="2046" max="2047" width="8.7109375" style="5" customWidth="1"/>
    <col min="2048" max="2048" width="19.5703125" style="5" customWidth="1"/>
    <col min="2049" max="2298" width="9.140625" style="5"/>
    <col min="2299" max="2299" width="7" style="5" customWidth="1"/>
    <col min="2300" max="2300" width="48.85546875" style="5" customWidth="1"/>
    <col min="2301" max="2301" width="10.28515625" style="5" customWidth="1"/>
    <col min="2302" max="2303" width="8.7109375" style="5" customWidth="1"/>
    <col min="2304" max="2304" width="19.5703125" style="5" customWidth="1"/>
    <col min="2305" max="2554" width="9.140625" style="5"/>
    <col min="2555" max="2555" width="7" style="5" customWidth="1"/>
    <col min="2556" max="2556" width="48.85546875" style="5" customWidth="1"/>
    <col min="2557" max="2557" width="10.28515625" style="5" customWidth="1"/>
    <col min="2558" max="2559" width="8.7109375" style="5" customWidth="1"/>
    <col min="2560" max="2560" width="19.5703125" style="5" customWidth="1"/>
    <col min="2561" max="2810" width="9.140625" style="5"/>
    <col min="2811" max="2811" width="7" style="5" customWidth="1"/>
    <col min="2812" max="2812" width="48.85546875" style="5" customWidth="1"/>
    <col min="2813" max="2813" width="10.28515625" style="5" customWidth="1"/>
    <col min="2814" max="2815" width="8.7109375" style="5" customWidth="1"/>
    <col min="2816" max="2816" width="19.5703125" style="5" customWidth="1"/>
    <col min="2817" max="3066" width="9.140625" style="5"/>
    <col min="3067" max="3067" width="7" style="5" customWidth="1"/>
    <col min="3068" max="3068" width="48.85546875" style="5" customWidth="1"/>
    <col min="3069" max="3069" width="10.28515625" style="5" customWidth="1"/>
    <col min="3070" max="3071" width="8.7109375" style="5" customWidth="1"/>
    <col min="3072" max="3072" width="19.5703125" style="5" customWidth="1"/>
    <col min="3073" max="3322" width="9.140625" style="5"/>
    <col min="3323" max="3323" width="7" style="5" customWidth="1"/>
    <col min="3324" max="3324" width="48.85546875" style="5" customWidth="1"/>
    <col min="3325" max="3325" width="10.28515625" style="5" customWidth="1"/>
    <col min="3326" max="3327" width="8.7109375" style="5" customWidth="1"/>
    <col min="3328" max="3328" width="19.5703125" style="5" customWidth="1"/>
    <col min="3329" max="3578" width="9.140625" style="5"/>
    <col min="3579" max="3579" width="7" style="5" customWidth="1"/>
    <col min="3580" max="3580" width="48.85546875" style="5" customWidth="1"/>
    <col min="3581" max="3581" width="10.28515625" style="5" customWidth="1"/>
    <col min="3582" max="3583" width="8.7109375" style="5" customWidth="1"/>
    <col min="3584" max="3584" width="19.5703125" style="5" customWidth="1"/>
    <col min="3585" max="3834" width="9.140625" style="5"/>
    <col min="3835" max="3835" width="7" style="5" customWidth="1"/>
    <col min="3836" max="3836" width="48.85546875" style="5" customWidth="1"/>
    <col min="3837" max="3837" width="10.28515625" style="5" customWidth="1"/>
    <col min="3838" max="3839" width="8.7109375" style="5" customWidth="1"/>
    <col min="3840" max="3840" width="19.5703125" style="5" customWidth="1"/>
    <col min="3841" max="4090" width="9.140625" style="5"/>
    <col min="4091" max="4091" width="7" style="5" customWidth="1"/>
    <col min="4092" max="4092" width="48.85546875" style="5" customWidth="1"/>
    <col min="4093" max="4093" width="10.28515625" style="5" customWidth="1"/>
    <col min="4094" max="4095" width="8.7109375" style="5" customWidth="1"/>
    <col min="4096" max="4096" width="19.5703125" style="5" customWidth="1"/>
    <col min="4097" max="4346" width="9.140625" style="5"/>
    <col min="4347" max="4347" width="7" style="5" customWidth="1"/>
    <col min="4348" max="4348" width="48.85546875" style="5" customWidth="1"/>
    <col min="4349" max="4349" width="10.28515625" style="5" customWidth="1"/>
    <col min="4350" max="4351" width="8.7109375" style="5" customWidth="1"/>
    <col min="4352" max="4352" width="19.5703125" style="5" customWidth="1"/>
    <col min="4353" max="4602" width="9.140625" style="5"/>
    <col min="4603" max="4603" width="7" style="5" customWidth="1"/>
    <col min="4604" max="4604" width="48.85546875" style="5" customWidth="1"/>
    <col min="4605" max="4605" width="10.28515625" style="5" customWidth="1"/>
    <col min="4606" max="4607" width="8.7109375" style="5" customWidth="1"/>
    <col min="4608" max="4608" width="19.5703125" style="5" customWidth="1"/>
    <col min="4609" max="4858" width="9.140625" style="5"/>
    <col min="4859" max="4859" width="7" style="5" customWidth="1"/>
    <col min="4860" max="4860" width="48.85546875" style="5" customWidth="1"/>
    <col min="4861" max="4861" width="10.28515625" style="5" customWidth="1"/>
    <col min="4862" max="4863" width="8.7109375" style="5" customWidth="1"/>
    <col min="4864" max="4864" width="19.5703125" style="5" customWidth="1"/>
    <col min="4865" max="5114" width="9.140625" style="5"/>
    <col min="5115" max="5115" width="7" style="5" customWidth="1"/>
    <col min="5116" max="5116" width="48.85546875" style="5" customWidth="1"/>
    <col min="5117" max="5117" width="10.28515625" style="5" customWidth="1"/>
    <col min="5118" max="5119" width="8.7109375" style="5" customWidth="1"/>
    <col min="5120" max="5120" width="19.5703125" style="5" customWidth="1"/>
    <col min="5121" max="5370" width="9.140625" style="5"/>
    <col min="5371" max="5371" width="7" style="5" customWidth="1"/>
    <col min="5372" max="5372" width="48.85546875" style="5" customWidth="1"/>
    <col min="5373" max="5373" width="10.28515625" style="5" customWidth="1"/>
    <col min="5374" max="5375" width="8.7109375" style="5" customWidth="1"/>
    <col min="5376" max="5376" width="19.5703125" style="5" customWidth="1"/>
    <col min="5377" max="5626" width="9.140625" style="5"/>
    <col min="5627" max="5627" width="7" style="5" customWidth="1"/>
    <col min="5628" max="5628" width="48.85546875" style="5" customWidth="1"/>
    <col min="5629" max="5629" width="10.28515625" style="5" customWidth="1"/>
    <col min="5630" max="5631" width="8.7109375" style="5" customWidth="1"/>
    <col min="5632" max="5632" width="19.5703125" style="5" customWidth="1"/>
    <col min="5633" max="5882" width="9.140625" style="5"/>
    <col min="5883" max="5883" width="7" style="5" customWidth="1"/>
    <col min="5884" max="5884" width="48.85546875" style="5" customWidth="1"/>
    <col min="5885" max="5885" width="10.28515625" style="5" customWidth="1"/>
    <col min="5886" max="5887" width="8.7109375" style="5" customWidth="1"/>
    <col min="5888" max="5888" width="19.5703125" style="5" customWidth="1"/>
    <col min="5889" max="6138" width="9.140625" style="5"/>
    <col min="6139" max="6139" width="7" style="5" customWidth="1"/>
    <col min="6140" max="6140" width="48.85546875" style="5" customWidth="1"/>
    <col min="6141" max="6141" width="10.28515625" style="5" customWidth="1"/>
    <col min="6142" max="6143" width="8.7109375" style="5" customWidth="1"/>
    <col min="6144" max="6144" width="19.5703125" style="5" customWidth="1"/>
    <col min="6145" max="6394" width="9.140625" style="5"/>
    <col min="6395" max="6395" width="7" style="5" customWidth="1"/>
    <col min="6396" max="6396" width="48.85546875" style="5" customWidth="1"/>
    <col min="6397" max="6397" width="10.28515625" style="5" customWidth="1"/>
    <col min="6398" max="6399" width="8.7109375" style="5" customWidth="1"/>
    <col min="6400" max="6400" width="19.5703125" style="5" customWidth="1"/>
    <col min="6401" max="6650" width="9.140625" style="5"/>
    <col min="6651" max="6651" width="7" style="5" customWidth="1"/>
    <col min="6652" max="6652" width="48.85546875" style="5" customWidth="1"/>
    <col min="6653" max="6653" width="10.28515625" style="5" customWidth="1"/>
    <col min="6654" max="6655" width="8.7109375" style="5" customWidth="1"/>
    <col min="6656" max="6656" width="19.5703125" style="5" customWidth="1"/>
    <col min="6657" max="6906" width="9.140625" style="5"/>
    <col min="6907" max="6907" width="7" style="5" customWidth="1"/>
    <col min="6908" max="6908" width="48.85546875" style="5" customWidth="1"/>
    <col min="6909" max="6909" width="10.28515625" style="5" customWidth="1"/>
    <col min="6910" max="6911" width="8.7109375" style="5" customWidth="1"/>
    <col min="6912" max="6912" width="19.5703125" style="5" customWidth="1"/>
    <col min="6913" max="7162" width="9.140625" style="5"/>
    <col min="7163" max="7163" width="7" style="5" customWidth="1"/>
    <col min="7164" max="7164" width="48.85546875" style="5" customWidth="1"/>
    <col min="7165" max="7165" width="10.28515625" style="5" customWidth="1"/>
    <col min="7166" max="7167" width="8.7109375" style="5" customWidth="1"/>
    <col min="7168" max="7168" width="19.5703125" style="5" customWidth="1"/>
    <col min="7169" max="7418" width="9.140625" style="5"/>
    <col min="7419" max="7419" width="7" style="5" customWidth="1"/>
    <col min="7420" max="7420" width="48.85546875" style="5" customWidth="1"/>
    <col min="7421" max="7421" width="10.28515625" style="5" customWidth="1"/>
    <col min="7422" max="7423" width="8.7109375" style="5" customWidth="1"/>
    <col min="7424" max="7424" width="19.5703125" style="5" customWidth="1"/>
    <col min="7425" max="7674" width="9.140625" style="5"/>
    <col min="7675" max="7675" width="7" style="5" customWidth="1"/>
    <col min="7676" max="7676" width="48.85546875" style="5" customWidth="1"/>
    <col min="7677" max="7677" width="10.28515625" style="5" customWidth="1"/>
    <col min="7678" max="7679" width="8.7109375" style="5" customWidth="1"/>
    <col min="7680" max="7680" width="19.5703125" style="5" customWidth="1"/>
    <col min="7681" max="7930" width="9.140625" style="5"/>
    <col min="7931" max="7931" width="7" style="5" customWidth="1"/>
    <col min="7932" max="7932" width="48.85546875" style="5" customWidth="1"/>
    <col min="7933" max="7933" width="10.28515625" style="5" customWidth="1"/>
    <col min="7934" max="7935" width="8.7109375" style="5" customWidth="1"/>
    <col min="7936" max="7936" width="19.5703125" style="5" customWidth="1"/>
    <col min="7937" max="8186" width="9.140625" style="5"/>
    <col min="8187" max="8187" width="7" style="5" customWidth="1"/>
    <col min="8188" max="8188" width="48.85546875" style="5" customWidth="1"/>
    <col min="8189" max="8189" width="10.28515625" style="5" customWidth="1"/>
    <col min="8190" max="8191" width="8.7109375" style="5" customWidth="1"/>
    <col min="8192" max="8192" width="19.5703125" style="5" customWidth="1"/>
    <col min="8193" max="8442" width="9.140625" style="5"/>
    <col min="8443" max="8443" width="7" style="5" customWidth="1"/>
    <col min="8444" max="8444" width="48.85546875" style="5" customWidth="1"/>
    <col min="8445" max="8445" width="10.28515625" style="5" customWidth="1"/>
    <col min="8446" max="8447" width="8.7109375" style="5" customWidth="1"/>
    <col min="8448" max="8448" width="19.5703125" style="5" customWidth="1"/>
    <col min="8449" max="8698" width="9.140625" style="5"/>
    <col min="8699" max="8699" width="7" style="5" customWidth="1"/>
    <col min="8700" max="8700" width="48.85546875" style="5" customWidth="1"/>
    <col min="8701" max="8701" width="10.28515625" style="5" customWidth="1"/>
    <col min="8702" max="8703" width="8.7109375" style="5" customWidth="1"/>
    <col min="8704" max="8704" width="19.5703125" style="5" customWidth="1"/>
    <col min="8705" max="8954" width="9.140625" style="5"/>
    <col min="8955" max="8955" width="7" style="5" customWidth="1"/>
    <col min="8956" max="8956" width="48.85546875" style="5" customWidth="1"/>
    <col min="8957" max="8957" width="10.28515625" style="5" customWidth="1"/>
    <col min="8958" max="8959" width="8.7109375" style="5" customWidth="1"/>
    <col min="8960" max="8960" width="19.5703125" style="5" customWidth="1"/>
    <col min="8961" max="9210" width="9.140625" style="5"/>
    <col min="9211" max="9211" width="7" style="5" customWidth="1"/>
    <col min="9212" max="9212" width="48.85546875" style="5" customWidth="1"/>
    <col min="9213" max="9213" width="10.28515625" style="5" customWidth="1"/>
    <col min="9214" max="9215" width="8.7109375" style="5" customWidth="1"/>
    <col min="9216" max="9216" width="19.5703125" style="5" customWidth="1"/>
    <col min="9217" max="9466" width="9.140625" style="5"/>
    <col min="9467" max="9467" width="7" style="5" customWidth="1"/>
    <col min="9468" max="9468" width="48.85546875" style="5" customWidth="1"/>
    <col min="9469" max="9469" width="10.28515625" style="5" customWidth="1"/>
    <col min="9470" max="9471" width="8.7109375" style="5" customWidth="1"/>
    <col min="9472" max="9472" width="19.5703125" style="5" customWidth="1"/>
    <col min="9473" max="9722" width="9.140625" style="5"/>
    <col min="9723" max="9723" width="7" style="5" customWidth="1"/>
    <col min="9724" max="9724" width="48.85546875" style="5" customWidth="1"/>
    <col min="9725" max="9725" width="10.28515625" style="5" customWidth="1"/>
    <col min="9726" max="9727" width="8.7109375" style="5" customWidth="1"/>
    <col min="9728" max="9728" width="19.5703125" style="5" customWidth="1"/>
    <col min="9729" max="9978" width="9.140625" style="5"/>
    <col min="9979" max="9979" width="7" style="5" customWidth="1"/>
    <col min="9980" max="9980" width="48.85546875" style="5" customWidth="1"/>
    <col min="9981" max="9981" width="10.28515625" style="5" customWidth="1"/>
    <col min="9982" max="9983" width="8.7109375" style="5" customWidth="1"/>
    <col min="9984" max="9984" width="19.5703125" style="5" customWidth="1"/>
    <col min="9985" max="10234" width="9.140625" style="5"/>
    <col min="10235" max="10235" width="7" style="5" customWidth="1"/>
    <col min="10236" max="10236" width="48.85546875" style="5" customWidth="1"/>
    <col min="10237" max="10237" width="10.28515625" style="5" customWidth="1"/>
    <col min="10238" max="10239" width="8.7109375" style="5" customWidth="1"/>
    <col min="10240" max="10240" width="19.5703125" style="5" customWidth="1"/>
    <col min="10241" max="10490" width="9.140625" style="5"/>
    <col min="10491" max="10491" width="7" style="5" customWidth="1"/>
    <col min="10492" max="10492" width="48.85546875" style="5" customWidth="1"/>
    <col min="10493" max="10493" width="10.28515625" style="5" customWidth="1"/>
    <col min="10494" max="10495" width="8.7109375" style="5" customWidth="1"/>
    <col min="10496" max="10496" width="19.5703125" style="5" customWidth="1"/>
    <col min="10497" max="10746" width="9.140625" style="5"/>
    <col min="10747" max="10747" width="7" style="5" customWidth="1"/>
    <col min="10748" max="10748" width="48.85546875" style="5" customWidth="1"/>
    <col min="10749" max="10749" width="10.28515625" style="5" customWidth="1"/>
    <col min="10750" max="10751" width="8.7109375" style="5" customWidth="1"/>
    <col min="10752" max="10752" width="19.5703125" style="5" customWidth="1"/>
    <col min="10753" max="11002" width="9.140625" style="5"/>
    <col min="11003" max="11003" width="7" style="5" customWidth="1"/>
    <col min="11004" max="11004" width="48.85546875" style="5" customWidth="1"/>
    <col min="11005" max="11005" width="10.28515625" style="5" customWidth="1"/>
    <col min="11006" max="11007" width="8.7109375" style="5" customWidth="1"/>
    <col min="11008" max="11008" width="19.5703125" style="5" customWidth="1"/>
    <col min="11009" max="11258" width="9.140625" style="5"/>
    <col min="11259" max="11259" width="7" style="5" customWidth="1"/>
    <col min="11260" max="11260" width="48.85546875" style="5" customWidth="1"/>
    <col min="11261" max="11261" width="10.28515625" style="5" customWidth="1"/>
    <col min="11262" max="11263" width="8.7109375" style="5" customWidth="1"/>
    <col min="11264" max="11264" width="19.5703125" style="5" customWidth="1"/>
    <col min="11265" max="11514" width="9.140625" style="5"/>
    <col min="11515" max="11515" width="7" style="5" customWidth="1"/>
    <col min="11516" max="11516" width="48.85546875" style="5" customWidth="1"/>
    <col min="11517" max="11517" width="10.28515625" style="5" customWidth="1"/>
    <col min="11518" max="11519" width="8.7109375" style="5" customWidth="1"/>
    <col min="11520" max="11520" width="19.5703125" style="5" customWidth="1"/>
    <col min="11521" max="11770" width="9.140625" style="5"/>
    <col min="11771" max="11771" width="7" style="5" customWidth="1"/>
    <col min="11772" max="11772" width="48.85546875" style="5" customWidth="1"/>
    <col min="11773" max="11773" width="10.28515625" style="5" customWidth="1"/>
    <col min="11774" max="11775" width="8.7109375" style="5" customWidth="1"/>
    <col min="11776" max="11776" width="19.5703125" style="5" customWidth="1"/>
    <col min="11777" max="12026" width="9.140625" style="5"/>
    <col min="12027" max="12027" width="7" style="5" customWidth="1"/>
    <col min="12028" max="12028" width="48.85546875" style="5" customWidth="1"/>
    <col min="12029" max="12029" width="10.28515625" style="5" customWidth="1"/>
    <col min="12030" max="12031" width="8.7109375" style="5" customWidth="1"/>
    <col min="12032" max="12032" width="19.5703125" style="5" customWidth="1"/>
    <col min="12033" max="12282" width="9.140625" style="5"/>
    <col min="12283" max="12283" width="7" style="5" customWidth="1"/>
    <col min="12284" max="12284" width="48.85546875" style="5" customWidth="1"/>
    <col min="12285" max="12285" width="10.28515625" style="5" customWidth="1"/>
    <col min="12286" max="12287" width="8.7109375" style="5" customWidth="1"/>
    <col min="12288" max="12288" width="19.5703125" style="5" customWidth="1"/>
    <col min="12289" max="12538" width="9.140625" style="5"/>
    <col min="12539" max="12539" width="7" style="5" customWidth="1"/>
    <col min="12540" max="12540" width="48.85546875" style="5" customWidth="1"/>
    <col min="12541" max="12541" width="10.28515625" style="5" customWidth="1"/>
    <col min="12542" max="12543" width="8.7109375" style="5" customWidth="1"/>
    <col min="12544" max="12544" width="19.5703125" style="5" customWidth="1"/>
    <col min="12545" max="12794" width="9.140625" style="5"/>
    <col min="12795" max="12795" width="7" style="5" customWidth="1"/>
    <col min="12796" max="12796" width="48.85546875" style="5" customWidth="1"/>
    <col min="12797" max="12797" width="10.28515625" style="5" customWidth="1"/>
    <col min="12798" max="12799" width="8.7109375" style="5" customWidth="1"/>
    <col min="12800" max="12800" width="19.5703125" style="5" customWidth="1"/>
    <col min="12801" max="13050" width="9.140625" style="5"/>
    <col min="13051" max="13051" width="7" style="5" customWidth="1"/>
    <col min="13052" max="13052" width="48.85546875" style="5" customWidth="1"/>
    <col min="13053" max="13053" width="10.28515625" style="5" customWidth="1"/>
    <col min="13054" max="13055" width="8.7109375" style="5" customWidth="1"/>
    <col min="13056" max="13056" width="19.5703125" style="5" customWidth="1"/>
    <col min="13057" max="13306" width="9.140625" style="5"/>
    <col min="13307" max="13307" width="7" style="5" customWidth="1"/>
    <col min="13308" max="13308" width="48.85546875" style="5" customWidth="1"/>
    <col min="13309" max="13309" width="10.28515625" style="5" customWidth="1"/>
    <col min="13310" max="13311" width="8.7109375" style="5" customWidth="1"/>
    <col min="13312" max="13312" width="19.5703125" style="5" customWidth="1"/>
    <col min="13313" max="13562" width="9.140625" style="5"/>
    <col min="13563" max="13563" width="7" style="5" customWidth="1"/>
    <col min="13564" max="13564" width="48.85546875" style="5" customWidth="1"/>
    <col min="13565" max="13565" width="10.28515625" style="5" customWidth="1"/>
    <col min="13566" max="13567" width="8.7109375" style="5" customWidth="1"/>
    <col min="13568" max="13568" width="19.5703125" style="5" customWidth="1"/>
    <col min="13569" max="13818" width="9.140625" style="5"/>
    <col min="13819" max="13819" width="7" style="5" customWidth="1"/>
    <col min="13820" max="13820" width="48.85546875" style="5" customWidth="1"/>
    <col min="13821" max="13821" width="10.28515625" style="5" customWidth="1"/>
    <col min="13822" max="13823" width="8.7109375" style="5" customWidth="1"/>
    <col min="13824" max="13824" width="19.5703125" style="5" customWidth="1"/>
    <col min="13825" max="14074" width="9.140625" style="5"/>
    <col min="14075" max="14075" width="7" style="5" customWidth="1"/>
    <col min="14076" max="14076" width="48.85546875" style="5" customWidth="1"/>
    <col min="14077" max="14077" width="10.28515625" style="5" customWidth="1"/>
    <col min="14078" max="14079" width="8.7109375" style="5" customWidth="1"/>
    <col min="14080" max="14080" width="19.5703125" style="5" customWidth="1"/>
    <col min="14081" max="14330" width="9.140625" style="5"/>
    <col min="14331" max="14331" width="7" style="5" customWidth="1"/>
    <col min="14332" max="14332" width="48.85546875" style="5" customWidth="1"/>
    <col min="14333" max="14333" width="10.28515625" style="5" customWidth="1"/>
    <col min="14334" max="14335" width="8.7109375" style="5" customWidth="1"/>
    <col min="14336" max="14336" width="19.5703125" style="5" customWidth="1"/>
    <col min="14337" max="14586" width="9.140625" style="5"/>
    <col min="14587" max="14587" width="7" style="5" customWidth="1"/>
    <col min="14588" max="14588" width="48.85546875" style="5" customWidth="1"/>
    <col min="14589" max="14589" width="10.28515625" style="5" customWidth="1"/>
    <col min="14590" max="14591" width="8.7109375" style="5" customWidth="1"/>
    <col min="14592" max="14592" width="19.5703125" style="5" customWidth="1"/>
    <col min="14593" max="14842" width="9.140625" style="5"/>
    <col min="14843" max="14843" width="7" style="5" customWidth="1"/>
    <col min="14844" max="14844" width="48.85546875" style="5" customWidth="1"/>
    <col min="14845" max="14845" width="10.28515625" style="5" customWidth="1"/>
    <col min="14846" max="14847" width="8.7109375" style="5" customWidth="1"/>
    <col min="14848" max="14848" width="19.5703125" style="5" customWidth="1"/>
    <col min="14849" max="15098" width="9.140625" style="5"/>
    <col min="15099" max="15099" width="7" style="5" customWidth="1"/>
    <col min="15100" max="15100" width="48.85546875" style="5" customWidth="1"/>
    <col min="15101" max="15101" width="10.28515625" style="5" customWidth="1"/>
    <col min="15102" max="15103" width="8.7109375" style="5" customWidth="1"/>
    <col min="15104" max="15104" width="19.5703125" style="5" customWidth="1"/>
    <col min="15105" max="15354" width="9.140625" style="5"/>
    <col min="15355" max="15355" width="7" style="5" customWidth="1"/>
    <col min="15356" max="15356" width="48.85546875" style="5" customWidth="1"/>
    <col min="15357" max="15357" width="10.28515625" style="5" customWidth="1"/>
    <col min="15358" max="15359" width="8.7109375" style="5" customWidth="1"/>
    <col min="15360" max="15360" width="19.5703125" style="5" customWidth="1"/>
    <col min="15361" max="15610" width="9.140625" style="5"/>
    <col min="15611" max="15611" width="7" style="5" customWidth="1"/>
    <col min="15612" max="15612" width="48.85546875" style="5" customWidth="1"/>
    <col min="15613" max="15613" width="10.28515625" style="5" customWidth="1"/>
    <col min="15614" max="15615" width="8.7109375" style="5" customWidth="1"/>
    <col min="15616" max="15616" width="19.5703125" style="5" customWidth="1"/>
    <col min="15617" max="15866" width="9.140625" style="5"/>
    <col min="15867" max="15867" width="7" style="5" customWidth="1"/>
    <col min="15868" max="15868" width="48.85546875" style="5" customWidth="1"/>
    <col min="15869" max="15869" width="10.28515625" style="5" customWidth="1"/>
    <col min="15870" max="15871" width="8.7109375" style="5" customWidth="1"/>
    <col min="15872" max="15872" width="19.5703125" style="5" customWidth="1"/>
    <col min="15873" max="16122" width="9.140625" style="5"/>
    <col min="16123" max="16123" width="7" style="5" customWidth="1"/>
    <col min="16124" max="16124" width="48.85546875" style="5" customWidth="1"/>
    <col min="16125" max="16125" width="10.28515625" style="5" customWidth="1"/>
    <col min="16126" max="16127" width="8.7109375" style="5" customWidth="1"/>
    <col min="16128" max="16128" width="19.5703125" style="5" customWidth="1"/>
    <col min="16129" max="16384" width="9.140625" style="5"/>
  </cols>
  <sheetData>
    <row r="1" spans="1:9" s="1" customFormat="1" ht="23.25">
      <c r="A1" s="106" t="s">
        <v>68</v>
      </c>
      <c r="B1" s="106"/>
      <c r="C1" s="106"/>
      <c r="D1" s="106"/>
      <c r="E1" s="106"/>
      <c r="F1" s="106"/>
    </row>
    <row r="2" spans="1:9" s="1" customFormat="1" ht="23.25">
      <c r="A2" s="106" t="s">
        <v>69</v>
      </c>
      <c r="B2" s="106"/>
      <c r="C2" s="106"/>
      <c r="D2" s="106"/>
      <c r="E2" s="106"/>
      <c r="F2" s="106"/>
      <c r="H2" s="70" t="s">
        <v>5</v>
      </c>
    </row>
    <row r="3" spans="1:9" s="1" customFormat="1" ht="21">
      <c r="A3" s="105" t="s">
        <v>2</v>
      </c>
      <c r="B3" s="104" t="s">
        <v>3</v>
      </c>
      <c r="C3" s="104" t="s">
        <v>15</v>
      </c>
      <c r="D3" s="104"/>
      <c r="E3" s="104"/>
      <c r="F3" s="104"/>
      <c r="H3" s="22" t="s">
        <v>3</v>
      </c>
      <c r="I3" s="22" t="s">
        <v>28</v>
      </c>
    </row>
    <row r="4" spans="1:9" s="4" customFormat="1" ht="21">
      <c r="A4" s="105"/>
      <c r="B4" s="104"/>
      <c r="C4" s="71" t="s">
        <v>4</v>
      </c>
      <c r="D4" s="2" t="s">
        <v>10</v>
      </c>
      <c r="E4" s="3" t="s">
        <v>11</v>
      </c>
      <c r="F4" s="3" t="s">
        <v>5</v>
      </c>
      <c r="H4" s="17" t="str">
        <f>B5</f>
        <v>ค่าวิทยากร</v>
      </c>
      <c r="I4" s="18">
        <f>F28</f>
        <v>52800</v>
      </c>
    </row>
    <row r="5" spans="1:9" ht="24" customHeight="1">
      <c r="A5" s="56">
        <v>1</v>
      </c>
      <c r="B5" s="108" t="s">
        <v>19</v>
      </c>
      <c r="C5" s="108"/>
      <c r="D5" s="108"/>
      <c r="E5" s="108"/>
      <c r="F5" s="108"/>
      <c r="H5" s="17" t="str">
        <f>B29</f>
        <v>ค่าเช่าโสตทัศนูปกรณ์</v>
      </c>
      <c r="I5" s="18">
        <f>F50</f>
        <v>0</v>
      </c>
    </row>
    <row r="6" spans="1:9" s="8" customFormat="1" ht="21">
      <c r="A6" s="57">
        <v>1.1000000000000001</v>
      </c>
      <c r="B6" s="58" t="s">
        <v>51</v>
      </c>
      <c r="C6" s="72"/>
      <c r="D6" s="7"/>
      <c r="E6" s="7"/>
      <c r="F6" s="7"/>
      <c r="H6" s="17" t="str">
        <f>B51</f>
        <v>ค่ายานพาหนะ</v>
      </c>
      <c r="I6" s="18">
        <f>F87</f>
        <v>17000</v>
      </c>
    </row>
    <row r="7" spans="1:9" s="8" customFormat="1" ht="21">
      <c r="A7" s="57"/>
      <c r="B7" s="59" t="s">
        <v>55</v>
      </c>
      <c r="C7" s="73"/>
      <c r="D7" s="6" t="s">
        <v>16</v>
      </c>
      <c r="E7" s="9">
        <v>600</v>
      </c>
      <c r="F7" s="9">
        <f>C7*E7</f>
        <v>0</v>
      </c>
      <c r="H7" s="17" t="str">
        <f>B88</f>
        <v>ค่าห้องประชุม</v>
      </c>
      <c r="I7" s="18">
        <f>F124</f>
        <v>0</v>
      </c>
    </row>
    <row r="8" spans="1:9" s="8" customFormat="1" ht="21">
      <c r="A8" s="57"/>
      <c r="B8" s="59" t="s">
        <v>47</v>
      </c>
      <c r="C8" s="73"/>
      <c r="D8" s="6" t="s">
        <v>16</v>
      </c>
      <c r="E8" s="9">
        <v>600</v>
      </c>
      <c r="F8" s="9">
        <f t="shared" ref="F8:F26" si="0">C8*E8</f>
        <v>0</v>
      </c>
      <c r="H8" s="17" t="str">
        <f>B125</f>
        <v>ค่าอาหารว่าง</v>
      </c>
      <c r="I8" s="18">
        <f>F146</f>
        <v>0</v>
      </c>
    </row>
    <row r="9" spans="1:9" s="8" customFormat="1" ht="21">
      <c r="A9" s="57"/>
      <c r="B9" s="59" t="s">
        <v>20</v>
      </c>
      <c r="C9" s="73"/>
      <c r="D9" s="6" t="s">
        <v>16</v>
      </c>
      <c r="E9" s="9">
        <v>600</v>
      </c>
      <c r="F9" s="9">
        <f t="shared" si="0"/>
        <v>0</v>
      </c>
      <c r="H9" s="17" t="str">
        <f>B147</f>
        <v>ค่าที่พัก</v>
      </c>
      <c r="I9" s="18">
        <f>F153</f>
        <v>0</v>
      </c>
    </row>
    <row r="10" spans="1:9" s="8" customFormat="1" ht="21.75" thickBot="1">
      <c r="A10" s="57"/>
      <c r="B10" s="59" t="s">
        <v>21</v>
      </c>
      <c r="C10" s="73"/>
      <c r="D10" s="6" t="s">
        <v>16</v>
      </c>
      <c r="E10" s="9">
        <v>600</v>
      </c>
      <c r="F10" s="9">
        <f t="shared" si="0"/>
        <v>0</v>
      </c>
      <c r="H10" s="19" t="str">
        <f>B155</f>
        <v>รวมค่าใช้จ่ายทั้งหมดเป็นเงิน ( บาท )</v>
      </c>
      <c r="I10" s="20">
        <f>SUM(I4:I9)</f>
        <v>69800</v>
      </c>
    </row>
    <row r="11" spans="1:9" s="8" customFormat="1" ht="21.75" thickTop="1">
      <c r="A11" s="57"/>
      <c r="B11" s="59" t="s">
        <v>22</v>
      </c>
      <c r="C11" s="73"/>
      <c r="D11" s="6" t="s">
        <v>16</v>
      </c>
      <c r="E11" s="9">
        <v>600</v>
      </c>
      <c r="F11" s="9">
        <f t="shared" si="0"/>
        <v>0</v>
      </c>
      <c r="H11" s="43" t="s">
        <v>27</v>
      </c>
      <c r="I11" s="44">
        <v>0</v>
      </c>
    </row>
    <row r="12" spans="1:9" s="8" customFormat="1" ht="21">
      <c r="A12" s="60"/>
      <c r="B12" s="60" t="str">
        <f>CONCATENATE($H$2,"",B6)</f>
        <v>รวมค่าวิทยากรส่วนราชการ</v>
      </c>
      <c r="C12" s="74"/>
      <c r="D12" s="36"/>
      <c r="E12" s="37"/>
      <c r="F12" s="37">
        <f>SUM(F7:$F11)</f>
        <v>0</v>
      </c>
      <c r="H12" s="43" t="s">
        <v>31</v>
      </c>
      <c r="I12" s="43">
        <f>I10*I11</f>
        <v>0</v>
      </c>
    </row>
    <row r="13" spans="1:9" s="8" customFormat="1" ht="21">
      <c r="A13" s="57">
        <v>1.2</v>
      </c>
      <c r="B13" s="58" t="s">
        <v>17</v>
      </c>
      <c r="C13" s="73"/>
      <c r="D13" s="6"/>
      <c r="E13" s="6"/>
      <c r="F13" s="6"/>
      <c r="H13" s="43" t="s">
        <v>54</v>
      </c>
      <c r="I13" s="45">
        <f>SUM(I10,I12)</f>
        <v>69800</v>
      </c>
    </row>
    <row r="14" spans="1:9" s="8" customFormat="1" ht="21">
      <c r="A14" s="57"/>
      <c r="B14" s="82" t="s">
        <v>72</v>
      </c>
      <c r="C14" s="73">
        <f>6+6+3</f>
        <v>15</v>
      </c>
      <c r="D14" s="6" t="s">
        <v>16</v>
      </c>
      <c r="E14" s="9">
        <v>1200</v>
      </c>
      <c r="F14" s="9">
        <f t="shared" si="0"/>
        <v>18000</v>
      </c>
    </row>
    <row r="15" spans="1:9" s="8" customFormat="1" ht="21">
      <c r="A15" s="57"/>
      <c r="B15" s="82" t="s">
        <v>73</v>
      </c>
      <c r="C15" s="73">
        <f>6+3</f>
        <v>9</v>
      </c>
      <c r="D15" s="6" t="s">
        <v>16</v>
      </c>
      <c r="E15" s="9">
        <v>1200</v>
      </c>
      <c r="F15" s="9">
        <f t="shared" si="0"/>
        <v>10800</v>
      </c>
    </row>
    <row r="16" spans="1:9" s="8" customFormat="1" ht="21">
      <c r="A16" s="57"/>
      <c r="B16" s="82" t="s">
        <v>71</v>
      </c>
      <c r="C16" s="73">
        <f>3+6+6+3</f>
        <v>18</v>
      </c>
      <c r="D16" s="6" t="s">
        <v>16</v>
      </c>
      <c r="E16" s="9">
        <v>1200</v>
      </c>
      <c r="F16" s="9">
        <f t="shared" si="0"/>
        <v>21600</v>
      </c>
    </row>
    <row r="17" spans="1:9" s="8" customFormat="1" ht="21">
      <c r="A17" s="57"/>
      <c r="B17" s="82" t="s">
        <v>56</v>
      </c>
      <c r="C17" s="73">
        <v>1</v>
      </c>
      <c r="D17" s="6" t="s">
        <v>16</v>
      </c>
      <c r="E17" s="9">
        <v>1200</v>
      </c>
      <c r="F17" s="9">
        <f t="shared" si="0"/>
        <v>1200</v>
      </c>
    </row>
    <row r="18" spans="1:9" s="8" customFormat="1" ht="21">
      <c r="A18" s="57"/>
      <c r="B18" s="82" t="s">
        <v>70</v>
      </c>
      <c r="C18" s="73">
        <v>1</v>
      </c>
      <c r="D18" s="6" t="s">
        <v>16</v>
      </c>
      <c r="E18" s="9">
        <v>1200</v>
      </c>
      <c r="F18" s="9">
        <f t="shared" ref="F18" si="1">C18*E18</f>
        <v>1200</v>
      </c>
    </row>
    <row r="19" spans="1:9" s="8" customFormat="1" ht="21">
      <c r="A19" s="57"/>
      <c r="B19" s="82"/>
      <c r="C19" s="73"/>
      <c r="D19" s="6"/>
      <c r="E19" s="9"/>
      <c r="F19" s="9"/>
    </row>
    <row r="20" spans="1:9" s="8" customFormat="1" ht="21">
      <c r="A20" s="60"/>
      <c r="B20" s="60" t="str">
        <f>CONCATENATE($H$2,"",B13)</f>
        <v>รวมค่าวิทยากรมูลนิธิแม่ฟ้าหลวงฯ</v>
      </c>
      <c r="C20" s="74"/>
      <c r="D20" s="36"/>
      <c r="E20" s="37"/>
      <c r="F20" s="37">
        <f>SUM(F14:F19)</f>
        <v>52800</v>
      </c>
    </row>
    <row r="21" spans="1:9" s="8" customFormat="1" ht="21">
      <c r="A21" s="57">
        <v>1.3</v>
      </c>
      <c r="B21" s="58" t="s">
        <v>18</v>
      </c>
      <c r="C21" s="73"/>
      <c r="D21" s="6"/>
      <c r="E21" s="6"/>
      <c r="F21" s="6"/>
    </row>
    <row r="22" spans="1:9" s="8" customFormat="1" ht="21">
      <c r="A22" s="57"/>
      <c r="B22" s="59" t="s">
        <v>46</v>
      </c>
      <c r="C22" s="73"/>
      <c r="D22" s="6" t="s">
        <v>12</v>
      </c>
      <c r="E22" s="6">
        <v>300</v>
      </c>
      <c r="F22" s="9">
        <f t="shared" si="0"/>
        <v>0</v>
      </c>
    </row>
    <row r="23" spans="1:9" s="10" customFormat="1" ht="21">
      <c r="A23" s="57"/>
      <c r="B23" s="61" t="s">
        <v>47</v>
      </c>
      <c r="C23" s="73"/>
      <c r="D23" s="6" t="s">
        <v>12</v>
      </c>
      <c r="E23" s="6">
        <v>300</v>
      </c>
      <c r="F23" s="9">
        <f t="shared" si="0"/>
        <v>0</v>
      </c>
    </row>
    <row r="24" spans="1:9" s="10" customFormat="1" ht="21">
      <c r="A24" s="57"/>
      <c r="B24" s="61" t="s">
        <v>48</v>
      </c>
      <c r="C24" s="73"/>
      <c r="D24" s="6" t="s">
        <v>12</v>
      </c>
      <c r="E24" s="6">
        <v>300</v>
      </c>
      <c r="F24" s="9">
        <f t="shared" si="0"/>
        <v>0</v>
      </c>
    </row>
    <row r="25" spans="1:9" s="10" customFormat="1" ht="21">
      <c r="A25" s="57"/>
      <c r="B25" s="61" t="s">
        <v>21</v>
      </c>
      <c r="C25" s="73"/>
      <c r="D25" s="6" t="s">
        <v>12</v>
      </c>
      <c r="E25" s="6">
        <v>300</v>
      </c>
      <c r="F25" s="9">
        <f t="shared" si="0"/>
        <v>0</v>
      </c>
    </row>
    <row r="26" spans="1:9" s="10" customFormat="1" ht="21">
      <c r="A26" s="57"/>
      <c r="B26" s="61" t="s">
        <v>22</v>
      </c>
      <c r="C26" s="73"/>
      <c r="D26" s="6" t="s">
        <v>12</v>
      </c>
      <c r="E26" s="6">
        <v>300</v>
      </c>
      <c r="F26" s="9">
        <f t="shared" si="0"/>
        <v>0</v>
      </c>
    </row>
    <row r="27" spans="1:9" s="10" customFormat="1" ht="21">
      <c r="A27" s="60"/>
      <c r="B27" s="60" t="str">
        <f>CONCATENATE($H$2,"",B21)</f>
        <v>รวมค่าวิทยากรอสพ.</v>
      </c>
      <c r="C27" s="74"/>
      <c r="D27" s="36"/>
      <c r="E27" s="36"/>
      <c r="F27" s="37">
        <f>SUM(F22:F26)</f>
        <v>0</v>
      </c>
    </row>
    <row r="28" spans="1:9" s="11" customFormat="1" ht="21.75" thickBot="1">
      <c r="A28" s="68"/>
      <c r="B28" s="69" t="s">
        <v>6</v>
      </c>
      <c r="C28" s="75"/>
      <c r="D28" s="38"/>
      <c r="E28" s="38"/>
      <c r="F28" s="38">
        <f>SUM(F12,F20,F27)</f>
        <v>52800</v>
      </c>
    </row>
    <row r="29" spans="1:9" s="11" customFormat="1" ht="21.75" thickTop="1">
      <c r="A29" s="67">
        <v>2</v>
      </c>
      <c r="B29" s="109" t="s">
        <v>57</v>
      </c>
      <c r="C29" s="110"/>
      <c r="D29" s="110"/>
      <c r="E29" s="110"/>
      <c r="F29" s="111"/>
    </row>
    <row r="30" spans="1:9" s="10" customFormat="1" ht="21">
      <c r="A30" s="62">
        <v>2.1</v>
      </c>
      <c r="B30" s="63" t="s">
        <v>74</v>
      </c>
      <c r="C30" s="77"/>
      <c r="D30" s="14"/>
      <c r="E30" s="14"/>
      <c r="F30" s="9"/>
    </row>
    <row r="31" spans="1:9" s="10" customFormat="1" ht="21">
      <c r="A31" s="62"/>
      <c r="B31" s="66" t="s">
        <v>58</v>
      </c>
      <c r="C31" s="77">
        <v>0</v>
      </c>
      <c r="D31" s="14" t="s">
        <v>59</v>
      </c>
      <c r="E31" s="14">
        <v>3000</v>
      </c>
      <c r="F31" s="9">
        <f t="shared" ref="F31:F32" si="2">C31*E31</f>
        <v>0</v>
      </c>
    </row>
    <row r="32" spans="1:9" s="1" customFormat="1" ht="21">
      <c r="A32" s="62"/>
      <c r="B32" s="66" t="s">
        <v>60</v>
      </c>
      <c r="C32" s="77">
        <v>0</v>
      </c>
      <c r="D32" s="14" t="s">
        <v>59</v>
      </c>
      <c r="E32" s="14">
        <v>2000</v>
      </c>
      <c r="F32" s="9">
        <f t="shared" si="2"/>
        <v>0</v>
      </c>
      <c r="H32" s="46" t="s">
        <v>13</v>
      </c>
      <c r="I32" s="47">
        <v>1500</v>
      </c>
    </row>
    <row r="33" spans="1:9" s="10" customFormat="1" ht="42">
      <c r="A33" s="65"/>
      <c r="B33" s="60" t="str">
        <f>CONCATENATE($H$2,"",$B$68,"",B30)</f>
        <v>รวม    2) ทะเบียน 1กน 2676 กทม./นายธีรพงษ์ พรหมเดชวันที่ 30 กันยายน 2562</v>
      </c>
      <c r="C33" s="78"/>
      <c r="D33" s="40"/>
      <c r="E33" s="41"/>
      <c r="F33" s="37">
        <f>SUM(F31:F32)</f>
        <v>0</v>
      </c>
      <c r="H33" s="46" t="s">
        <v>12</v>
      </c>
      <c r="I33" s="47">
        <v>2800</v>
      </c>
    </row>
    <row r="34" spans="1:9" s="10" customFormat="1" ht="21">
      <c r="A34" s="62">
        <v>2.2000000000000002</v>
      </c>
      <c r="B34" s="63" t="s">
        <v>75</v>
      </c>
      <c r="C34" s="77"/>
      <c r="D34" s="14"/>
      <c r="E34" s="14"/>
      <c r="F34" s="9"/>
    </row>
    <row r="35" spans="1:9" s="10" customFormat="1" ht="21">
      <c r="A35" s="62"/>
      <c r="B35" s="66" t="s">
        <v>58</v>
      </c>
      <c r="C35" s="77">
        <v>0</v>
      </c>
      <c r="D35" s="14" t="s">
        <v>59</v>
      </c>
      <c r="E35" s="14">
        <v>3000</v>
      </c>
      <c r="F35" s="9">
        <f t="shared" ref="F35:F36" si="3">C35*E35</f>
        <v>0</v>
      </c>
    </row>
    <row r="36" spans="1:9" s="10" customFormat="1" ht="21">
      <c r="A36" s="62"/>
      <c r="B36" s="66" t="s">
        <v>60</v>
      </c>
      <c r="C36" s="77">
        <v>0</v>
      </c>
      <c r="D36" s="14" t="s">
        <v>59</v>
      </c>
      <c r="E36" s="14">
        <v>2000</v>
      </c>
      <c r="F36" s="9">
        <f t="shared" si="3"/>
        <v>0</v>
      </c>
    </row>
    <row r="37" spans="1:9" s="10" customFormat="1" ht="42">
      <c r="A37" s="65"/>
      <c r="B37" s="60" t="str">
        <f>CONCATENATE($H$2,"",$B$68,"",B34)</f>
        <v>รวม    2) ทะเบียน 1กน 2676 กทม./นายธีรพงษ์ พรหมเดชวันที่ 1 ตุลาคม 2562</v>
      </c>
      <c r="C37" s="78"/>
      <c r="D37" s="40"/>
      <c r="E37" s="41"/>
      <c r="F37" s="37">
        <f>SUM(F35:F36)</f>
        <v>0</v>
      </c>
    </row>
    <row r="38" spans="1:9" s="10" customFormat="1" ht="21">
      <c r="A38" s="62">
        <v>2.2999999999999998</v>
      </c>
      <c r="B38" s="63" t="s">
        <v>76</v>
      </c>
      <c r="C38" s="77"/>
      <c r="D38" s="14"/>
      <c r="E38" s="14"/>
      <c r="F38" s="9"/>
    </row>
    <row r="39" spans="1:9" s="10" customFormat="1" ht="21">
      <c r="A39" s="62"/>
      <c r="B39" s="66" t="s">
        <v>58</v>
      </c>
      <c r="C39" s="77">
        <v>0</v>
      </c>
      <c r="D39" s="14" t="s">
        <v>59</v>
      </c>
      <c r="E39" s="14">
        <v>3000</v>
      </c>
      <c r="F39" s="9">
        <f t="shared" ref="F39:F40" si="4">C39*E39</f>
        <v>0</v>
      </c>
    </row>
    <row r="40" spans="1:9" s="10" customFormat="1" ht="21">
      <c r="A40" s="62"/>
      <c r="B40" s="66" t="s">
        <v>60</v>
      </c>
      <c r="C40" s="77">
        <v>0</v>
      </c>
      <c r="D40" s="14" t="s">
        <v>59</v>
      </c>
      <c r="E40" s="14">
        <v>500</v>
      </c>
      <c r="F40" s="9">
        <f t="shared" si="4"/>
        <v>0</v>
      </c>
    </row>
    <row r="41" spans="1:9" s="10" customFormat="1" ht="42">
      <c r="A41" s="65"/>
      <c r="B41" s="60" t="str">
        <f>CONCATENATE($H$2,"",$B$68,"",B38)</f>
        <v>รวม    2) ทะเบียน 1กน 2676 กทม./นายธีรพงษ์ พรหมเดชวันที่ 2 ตุลาคม 2562</v>
      </c>
      <c r="C41" s="78"/>
      <c r="D41" s="40"/>
      <c r="E41" s="41"/>
      <c r="F41" s="37">
        <f>SUM(F39:F40)</f>
        <v>0</v>
      </c>
    </row>
    <row r="42" spans="1:9" s="10" customFormat="1" ht="21">
      <c r="A42" s="62">
        <v>2.4</v>
      </c>
      <c r="B42" s="63" t="s">
        <v>77</v>
      </c>
      <c r="C42" s="77"/>
      <c r="D42" s="14"/>
      <c r="E42" s="14"/>
      <c r="F42" s="9"/>
    </row>
    <row r="43" spans="1:9" s="10" customFormat="1" ht="21">
      <c r="A43" s="62"/>
      <c r="B43" s="66" t="s">
        <v>58</v>
      </c>
      <c r="C43" s="77">
        <v>0</v>
      </c>
      <c r="D43" s="14" t="s">
        <v>59</v>
      </c>
      <c r="E43" s="14">
        <v>3000</v>
      </c>
      <c r="F43" s="9">
        <f t="shared" ref="F43:F44" si="5">C43*E43</f>
        <v>0</v>
      </c>
    </row>
    <row r="44" spans="1:9" s="10" customFormat="1" ht="21">
      <c r="A44" s="62"/>
      <c r="B44" s="66" t="s">
        <v>60</v>
      </c>
      <c r="C44" s="77">
        <v>0</v>
      </c>
      <c r="D44" s="14" t="s">
        <v>59</v>
      </c>
      <c r="E44" s="14">
        <v>500</v>
      </c>
      <c r="F44" s="9">
        <f t="shared" si="5"/>
        <v>0</v>
      </c>
    </row>
    <row r="45" spans="1:9" s="10" customFormat="1" ht="42">
      <c r="A45" s="65"/>
      <c r="B45" s="60" t="str">
        <f>CONCATENATE($H$2,"",$B$68,"",B42)</f>
        <v>รวม    2) ทะเบียน 1กน 2676 กทม./นายธีรพงษ์ พรหมเดชวันที่ 3 ตุลาคม 2562</v>
      </c>
      <c r="C45" s="78"/>
      <c r="D45" s="40"/>
      <c r="E45" s="41"/>
      <c r="F45" s="37">
        <f>SUM(F43:F44)</f>
        <v>0</v>
      </c>
    </row>
    <row r="46" spans="1:9" s="1" customFormat="1" ht="21">
      <c r="A46" s="62">
        <v>2.5</v>
      </c>
      <c r="B46" s="63" t="s">
        <v>78</v>
      </c>
      <c r="C46" s="77"/>
      <c r="D46" s="14"/>
      <c r="E46" s="14"/>
      <c r="F46" s="9"/>
    </row>
    <row r="47" spans="1:9" s="1" customFormat="1" ht="21">
      <c r="A47" s="62"/>
      <c r="B47" s="66" t="s">
        <v>58</v>
      </c>
      <c r="C47" s="77">
        <v>0</v>
      </c>
      <c r="D47" s="14" t="s">
        <v>59</v>
      </c>
      <c r="E47" s="14">
        <v>3000</v>
      </c>
      <c r="F47" s="9">
        <f t="shared" ref="F47:F48" si="6">C47*E47</f>
        <v>0</v>
      </c>
    </row>
    <row r="48" spans="1:9" s="1" customFormat="1" ht="21">
      <c r="A48" s="62"/>
      <c r="B48" s="66" t="s">
        <v>60</v>
      </c>
      <c r="C48" s="77">
        <v>0</v>
      </c>
      <c r="D48" s="14" t="s">
        <v>59</v>
      </c>
      <c r="E48" s="14">
        <v>500</v>
      </c>
      <c r="F48" s="9">
        <f t="shared" si="6"/>
        <v>0</v>
      </c>
    </row>
    <row r="49" spans="1:6" s="1" customFormat="1" ht="42">
      <c r="A49" s="65"/>
      <c r="B49" s="60" t="str">
        <f>CONCATENATE($H$2,"",$B$68,"",B46)</f>
        <v>รวม    2) ทะเบียน 1กน 2676 กทม./นายธีรพงษ์ พรหมเดชวันที่ 4 ตุลาคม 2562</v>
      </c>
      <c r="C49" s="78"/>
      <c r="D49" s="40"/>
      <c r="E49" s="41"/>
      <c r="F49" s="37">
        <f>SUM(F47:F48)</f>
        <v>0</v>
      </c>
    </row>
    <row r="50" spans="1:6" s="1" customFormat="1" ht="21.75" thickBot="1">
      <c r="A50" s="68"/>
      <c r="B50" s="69" t="s">
        <v>61</v>
      </c>
      <c r="C50" s="75"/>
      <c r="D50" s="42"/>
      <c r="E50" s="42"/>
      <c r="F50" s="38">
        <f>SUM(F33,F37,F41,F45,F49)</f>
        <v>0</v>
      </c>
    </row>
    <row r="51" spans="1:6" s="10" customFormat="1" ht="21.75" thickTop="1">
      <c r="A51" s="67">
        <v>3</v>
      </c>
      <c r="B51" s="107" t="s">
        <v>7</v>
      </c>
      <c r="C51" s="107"/>
      <c r="D51" s="107"/>
      <c r="E51" s="107"/>
      <c r="F51" s="107"/>
    </row>
    <row r="52" spans="1:6" s="1" customFormat="1" ht="21">
      <c r="A52" s="62">
        <v>3.1</v>
      </c>
      <c r="B52" s="63" t="s">
        <v>74</v>
      </c>
      <c r="C52" s="76"/>
      <c r="D52" s="12"/>
      <c r="E52" s="12"/>
      <c r="F52" s="12"/>
    </row>
    <row r="53" spans="1:6" s="1" customFormat="1" ht="21">
      <c r="A53" s="64"/>
      <c r="B53" s="59" t="s">
        <v>79</v>
      </c>
      <c r="C53" s="77">
        <v>1</v>
      </c>
      <c r="D53" s="39" t="s">
        <v>13</v>
      </c>
      <c r="E53" s="9">
        <f>VLOOKUP($D53,$H$32:$I$33,2)</f>
        <v>1500</v>
      </c>
      <c r="F53" s="9">
        <f t="shared" ref="F53:F57" si="7">C53*E53</f>
        <v>1500</v>
      </c>
    </row>
    <row r="54" spans="1:6" s="1" customFormat="1" ht="21">
      <c r="A54" s="62"/>
      <c r="B54" s="59" t="s">
        <v>47</v>
      </c>
      <c r="C54" s="76"/>
      <c r="D54" s="39" t="s">
        <v>13</v>
      </c>
      <c r="E54" s="9">
        <f>VLOOKUP($D54,$H$32:$I$33,2)</f>
        <v>1500</v>
      </c>
      <c r="F54" s="9">
        <f t="shared" si="7"/>
        <v>0</v>
      </c>
    </row>
    <row r="55" spans="1:6" s="1" customFormat="1" ht="21">
      <c r="A55" s="62"/>
      <c r="B55" s="59" t="s">
        <v>48</v>
      </c>
      <c r="C55" s="77"/>
      <c r="D55" s="39" t="s">
        <v>12</v>
      </c>
      <c r="E55" s="9">
        <f>VLOOKUP($D55,$H$32:$I$33,2)</f>
        <v>2800</v>
      </c>
      <c r="F55" s="9">
        <f t="shared" si="7"/>
        <v>0</v>
      </c>
    </row>
    <row r="56" spans="1:6" s="1" customFormat="1" ht="21">
      <c r="A56" s="62"/>
      <c r="B56" s="59" t="s">
        <v>49</v>
      </c>
      <c r="C56" s="77"/>
      <c r="D56" s="39" t="s">
        <v>12</v>
      </c>
      <c r="E56" s="9">
        <f>VLOOKUP($D56,$H$32:$I$33,2)</f>
        <v>2800</v>
      </c>
      <c r="F56" s="9">
        <f t="shared" si="7"/>
        <v>0</v>
      </c>
    </row>
    <row r="57" spans="1:6" s="1" customFormat="1" ht="21">
      <c r="A57" s="62"/>
      <c r="B57" s="59" t="s">
        <v>50</v>
      </c>
      <c r="C57" s="77"/>
      <c r="D57" s="39" t="s">
        <v>12</v>
      </c>
      <c r="E57" s="9">
        <f>VLOOKUP($D57,$H$32:$I$33,2)</f>
        <v>2800</v>
      </c>
      <c r="F57" s="9">
        <f t="shared" si="7"/>
        <v>0</v>
      </c>
    </row>
    <row r="58" spans="1:6" s="10" customFormat="1" ht="21">
      <c r="A58" s="60"/>
      <c r="B58" s="60" t="str">
        <f>CONCATENATE($H$2,"",$B$51,"",B52)</f>
        <v>รวมค่ายานพาหนะวันที่ 30 กันยายน 2562</v>
      </c>
      <c r="C58" s="78"/>
      <c r="D58" s="40"/>
      <c r="E58" s="41"/>
      <c r="F58" s="37">
        <f>SUM(F53:F57)</f>
        <v>1500</v>
      </c>
    </row>
    <row r="59" spans="1:6" s="1" customFormat="1" ht="21">
      <c r="A59" s="62">
        <v>3.2</v>
      </c>
      <c r="B59" s="63" t="s">
        <v>75</v>
      </c>
      <c r="C59" s="76"/>
      <c r="D59" s="12"/>
      <c r="E59" s="13"/>
      <c r="F59" s="9"/>
    </row>
    <row r="60" spans="1:6" s="1" customFormat="1" ht="21">
      <c r="A60" s="62"/>
      <c r="B60" s="59" t="s">
        <v>79</v>
      </c>
      <c r="C60" s="76">
        <v>1</v>
      </c>
      <c r="D60" s="39" t="s">
        <v>12</v>
      </c>
      <c r="E60" s="9">
        <f>VLOOKUP($D60,$H$32:$I$33,2)</f>
        <v>2800</v>
      </c>
      <c r="F60" s="9">
        <f>C60*E60</f>
        <v>2800</v>
      </c>
    </row>
    <row r="61" spans="1:6" s="1" customFormat="1" ht="21">
      <c r="A61" s="62"/>
      <c r="B61" s="59"/>
      <c r="C61" s="76"/>
      <c r="D61" s="39" t="s">
        <v>12</v>
      </c>
      <c r="E61" s="9">
        <f>VLOOKUP($D61,$H$32:$I$33,2)</f>
        <v>2800</v>
      </c>
      <c r="F61" s="9">
        <f t="shared" ref="F61:F71" si="8">C61*E61</f>
        <v>0</v>
      </c>
    </row>
    <row r="62" spans="1:6" s="1" customFormat="1" ht="21">
      <c r="A62" s="62"/>
      <c r="B62" s="59"/>
      <c r="C62" s="77"/>
      <c r="D62" s="39" t="s">
        <v>12</v>
      </c>
      <c r="E62" s="9">
        <f>VLOOKUP($D62,$H$32:$I$33,2)</f>
        <v>2800</v>
      </c>
      <c r="F62" s="9">
        <f t="shared" si="8"/>
        <v>0</v>
      </c>
    </row>
    <row r="63" spans="1:6" s="1" customFormat="1" ht="21">
      <c r="A63" s="62"/>
      <c r="B63" s="59"/>
      <c r="C63" s="77"/>
      <c r="D63" s="39" t="s">
        <v>12</v>
      </c>
      <c r="E63" s="9">
        <f>VLOOKUP($D63,$H$32:$I$33,2)</f>
        <v>2800</v>
      </c>
      <c r="F63" s="9">
        <f t="shared" si="8"/>
        <v>0</v>
      </c>
    </row>
    <row r="64" spans="1:6" s="1" customFormat="1" ht="21">
      <c r="A64" s="62"/>
      <c r="B64" s="59"/>
      <c r="C64" s="77"/>
      <c r="D64" s="39" t="s">
        <v>12</v>
      </c>
      <c r="E64" s="9">
        <f>VLOOKUP($D64,$H$32:$I$33,2)</f>
        <v>2800</v>
      </c>
      <c r="F64" s="9">
        <f t="shared" si="8"/>
        <v>0</v>
      </c>
    </row>
    <row r="65" spans="1:9" s="8" customFormat="1" ht="21">
      <c r="A65" s="60"/>
      <c r="B65" s="60" t="str">
        <f>CONCATENATE($H$2,"",$B$51,"",B59)</f>
        <v>รวมค่ายานพาหนะวันที่ 1 ตุลาคม 2562</v>
      </c>
      <c r="C65" s="78"/>
      <c r="D65" s="40"/>
      <c r="E65" s="41"/>
      <c r="F65" s="37">
        <f>SUM(F60:F64)</f>
        <v>2800</v>
      </c>
    </row>
    <row r="66" spans="1:9" s="10" customFormat="1" ht="21">
      <c r="A66" s="62">
        <v>3.3</v>
      </c>
      <c r="B66" s="63" t="s">
        <v>76</v>
      </c>
      <c r="C66" s="76"/>
      <c r="D66" s="12"/>
      <c r="E66" s="13"/>
      <c r="F66" s="9"/>
    </row>
    <row r="67" spans="1:9" s="10" customFormat="1" ht="21">
      <c r="A67" s="64"/>
      <c r="B67" s="59" t="s">
        <v>79</v>
      </c>
      <c r="C67" s="77">
        <v>1</v>
      </c>
      <c r="D67" s="39" t="s">
        <v>12</v>
      </c>
      <c r="E67" s="9">
        <f>VLOOKUP($D67,$H$32:$I$33,2)</f>
        <v>2800</v>
      </c>
      <c r="F67" s="9">
        <f>C67*E67</f>
        <v>2800</v>
      </c>
      <c r="H67" s="48" t="s">
        <v>13</v>
      </c>
      <c r="I67" s="47">
        <v>600</v>
      </c>
    </row>
    <row r="68" spans="1:9" s="1" customFormat="1" ht="21">
      <c r="A68" s="64"/>
      <c r="B68" s="59" t="s">
        <v>89</v>
      </c>
      <c r="C68" s="77">
        <v>1</v>
      </c>
      <c r="D68" s="39" t="s">
        <v>12</v>
      </c>
      <c r="E68" s="9">
        <f>VLOOKUP($D68,$H$32:$I$33,2)</f>
        <v>2800</v>
      </c>
      <c r="F68" s="9">
        <f t="shared" si="8"/>
        <v>2800</v>
      </c>
      <c r="H68" s="48" t="s">
        <v>12</v>
      </c>
      <c r="I68" s="47">
        <v>1200</v>
      </c>
    </row>
    <row r="69" spans="1:9" s="10" customFormat="1" ht="21">
      <c r="A69" s="64"/>
      <c r="B69" s="59" t="s">
        <v>48</v>
      </c>
      <c r="C69" s="77"/>
      <c r="D69" s="39" t="s">
        <v>12</v>
      </c>
      <c r="E69" s="9">
        <f>VLOOKUP($D69,$H$32:$I$33,2)</f>
        <v>2800</v>
      </c>
      <c r="F69" s="9">
        <f t="shared" si="8"/>
        <v>0</v>
      </c>
      <c r="H69" s="49"/>
      <c r="I69" s="50"/>
    </row>
    <row r="70" spans="1:9" s="10" customFormat="1" ht="21">
      <c r="A70" s="64"/>
      <c r="B70" s="59" t="s">
        <v>49</v>
      </c>
      <c r="C70" s="77"/>
      <c r="D70" s="39" t="s">
        <v>12</v>
      </c>
      <c r="E70" s="9">
        <f>VLOOKUP($D70,$H$32:$I$33,2)</f>
        <v>2800</v>
      </c>
      <c r="F70" s="9">
        <f t="shared" si="8"/>
        <v>0</v>
      </c>
    </row>
    <row r="71" spans="1:9" s="10" customFormat="1" ht="21">
      <c r="A71" s="64"/>
      <c r="B71" s="59" t="s">
        <v>50</v>
      </c>
      <c r="C71" s="77"/>
      <c r="D71" s="39" t="s">
        <v>12</v>
      </c>
      <c r="E71" s="9">
        <f>VLOOKUP($D71,$H$32:$I$33,2)</f>
        <v>2800</v>
      </c>
      <c r="F71" s="9">
        <f t="shared" si="8"/>
        <v>0</v>
      </c>
    </row>
    <row r="72" spans="1:9" s="10" customFormat="1" ht="21">
      <c r="A72" s="60"/>
      <c r="B72" s="60" t="str">
        <f>CONCATENATE($H$2,"",$B$51,"",B66)</f>
        <v>รวมค่ายานพาหนะวันที่ 2 ตุลาคม 2562</v>
      </c>
      <c r="C72" s="78"/>
      <c r="D72" s="40"/>
      <c r="E72" s="41"/>
      <c r="F72" s="37">
        <f>SUM(F67:F71)</f>
        <v>5600</v>
      </c>
    </row>
    <row r="73" spans="1:9" s="10" customFormat="1" ht="21">
      <c r="A73" s="62">
        <v>3.4</v>
      </c>
      <c r="B73" s="63" t="s">
        <v>77</v>
      </c>
      <c r="C73" s="76"/>
      <c r="D73" s="12"/>
      <c r="E73" s="13"/>
      <c r="F73" s="9"/>
    </row>
    <row r="74" spans="1:9" s="10" customFormat="1" ht="21">
      <c r="A74" s="64"/>
      <c r="B74" s="59" t="s">
        <v>79</v>
      </c>
      <c r="C74" s="77">
        <v>1</v>
      </c>
      <c r="D74" s="39" t="s">
        <v>12</v>
      </c>
      <c r="E74" s="9">
        <f>VLOOKUP($D74,$H$32:$I$33,2)</f>
        <v>2800</v>
      </c>
      <c r="F74" s="9">
        <f>C74*E74</f>
        <v>2800</v>
      </c>
    </row>
    <row r="75" spans="1:9" s="10" customFormat="1" ht="21">
      <c r="A75" s="64"/>
      <c r="B75" s="59" t="s">
        <v>89</v>
      </c>
      <c r="C75" s="77">
        <v>1</v>
      </c>
      <c r="D75" s="39" t="s">
        <v>12</v>
      </c>
      <c r="E75" s="9">
        <f>VLOOKUP($D75,$H$32:$I$33,2)</f>
        <v>2800</v>
      </c>
      <c r="F75" s="9">
        <f t="shared" ref="F75:F78" si="9">C75*E75</f>
        <v>2800</v>
      </c>
    </row>
    <row r="76" spans="1:9" s="10" customFormat="1" ht="21">
      <c r="A76" s="64"/>
      <c r="B76" s="59" t="s">
        <v>48</v>
      </c>
      <c r="C76" s="77"/>
      <c r="D76" s="39" t="s">
        <v>12</v>
      </c>
      <c r="E76" s="9">
        <f>VLOOKUP($D76,$H$32:$I$33,2)</f>
        <v>2800</v>
      </c>
      <c r="F76" s="9">
        <f t="shared" si="9"/>
        <v>0</v>
      </c>
    </row>
    <row r="77" spans="1:9" s="10" customFormat="1" ht="21">
      <c r="A77" s="64"/>
      <c r="B77" s="59" t="s">
        <v>49</v>
      </c>
      <c r="C77" s="77"/>
      <c r="D77" s="39" t="s">
        <v>12</v>
      </c>
      <c r="E77" s="9">
        <f>VLOOKUP($D77,$H$32:$I$33,2)</f>
        <v>2800</v>
      </c>
      <c r="F77" s="9">
        <f t="shared" si="9"/>
        <v>0</v>
      </c>
    </row>
    <row r="78" spans="1:9" s="10" customFormat="1" ht="21">
      <c r="A78" s="64"/>
      <c r="B78" s="59" t="s">
        <v>50</v>
      </c>
      <c r="C78" s="77"/>
      <c r="D78" s="39" t="s">
        <v>12</v>
      </c>
      <c r="E78" s="9">
        <f>VLOOKUP($D78,$H$32:$I$33,2)</f>
        <v>2800</v>
      </c>
      <c r="F78" s="9">
        <f t="shared" si="9"/>
        <v>0</v>
      </c>
    </row>
    <row r="79" spans="1:9" s="10" customFormat="1" ht="21">
      <c r="A79" s="65"/>
      <c r="B79" s="60" t="str">
        <f>CONCATENATE($H$2,"",$B$51,"",B73)</f>
        <v>รวมค่ายานพาหนะวันที่ 3 ตุลาคม 2562</v>
      </c>
      <c r="C79" s="78"/>
      <c r="D79" s="40"/>
      <c r="E79" s="41"/>
      <c r="F79" s="37">
        <f>SUM(F74:F78)</f>
        <v>5600</v>
      </c>
    </row>
    <row r="80" spans="1:9" s="10" customFormat="1" ht="21">
      <c r="A80" s="62">
        <v>3.5</v>
      </c>
      <c r="B80" s="63" t="s">
        <v>78</v>
      </c>
      <c r="C80" s="76"/>
      <c r="D80" s="12"/>
      <c r="E80" s="13"/>
      <c r="F80" s="9"/>
    </row>
    <row r="81" spans="1:6" s="10" customFormat="1" ht="21">
      <c r="A81" s="64"/>
      <c r="B81" s="59" t="s">
        <v>79</v>
      </c>
      <c r="C81" s="77">
        <v>1</v>
      </c>
      <c r="D81" s="39" t="s">
        <v>13</v>
      </c>
      <c r="E81" s="9">
        <f>VLOOKUP($D81,$H$32:$I$33,2)</f>
        <v>1500</v>
      </c>
      <c r="F81" s="9">
        <f>C81*E81</f>
        <v>1500</v>
      </c>
    </row>
    <row r="82" spans="1:6" s="1" customFormat="1" ht="21">
      <c r="A82" s="64"/>
      <c r="B82" s="59" t="s">
        <v>47</v>
      </c>
      <c r="C82" s="77"/>
      <c r="D82" s="39" t="s">
        <v>12</v>
      </c>
      <c r="E82" s="9">
        <f>VLOOKUP($D82,$H$32:$I$33,2)</f>
        <v>2800</v>
      </c>
      <c r="F82" s="9">
        <f t="shared" ref="F82:F85" si="10">C82*E82</f>
        <v>0</v>
      </c>
    </row>
    <row r="83" spans="1:6" s="1" customFormat="1" ht="21">
      <c r="A83" s="64"/>
      <c r="B83" s="59" t="s">
        <v>48</v>
      </c>
      <c r="C83" s="77"/>
      <c r="D83" s="39" t="s">
        <v>12</v>
      </c>
      <c r="E83" s="9">
        <f>VLOOKUP($D83,$H$32:$I$33,2)</f>
        <v>2800</v>
      </c>
      <c r="F83" s="9">
        <f t="shared" si="10"/>
        <v>0</v>
      </c>
    </row>
    <row r="84" spans="1:6" s="1" customFormat="1" ht="21">
      <c r="A84" s="64"/>
      <c r="B84" s="59" t="s">
        <v>49</v>
      </c>
      <c r="C84" s="77"/>
      <c r="D84" s="39" t="s">
        <v>12</v>
      </c>
      <c r="E84" s="9">
        <f>VLOOKUP($D84,$H$32:$I$33,2)</f>
        <v>2800</v>
      </c>
      <c r="F84" s="9">
        <f t="shared" si="10"/>
        <v>0</v>
      </c>
    </row>
    <row r="85" spans="1:6" s="1" customFormat="1" ht="21">
      <c r="A85" s="64"/>
      <c r="B85" s="59" t="s">
        <v>50</v>
      </c>
      <c r="C85" s="77"/>
      <c r="D85" s="39" t="s">
        <v>12</v>
      </c>
      <c r="E85" s="9">
        <f>VLOOKUP($D85,$H$32:$I$33,2)</f>
        <v>2800</v>
      </c>
      <c r="F85" s="9">
        <f t="shared" si="10"/>
        <v>0</v>
      </c>
    </row>
    <row r="86" spans="1:6" s="1" customFormat="1" ht="21">
      <c r="A86" s="65"/>
      <c r="B86" s="60" t="str">
        <f>CONCATENATE($H$2,"",$B$51,"",B80)</f>
        <v>รวมค่ายานพาหนะวันที่ 4 ตุลาคม 2562</v>
      </c>
      <c r="C86" s="78"/>
      <c r="D86" s="40"/>
      <c r="E86" s="41"/>
      <c r="F86" s="37">
        <f>SUM(F81:F85)</f>
        <v>1500</v>
      </c>
    </row>
    <row r="87" spans="1:6" s="10" customFormat="1" ht="21.75" thickBot="1">
      <c r="A87" s="68"/>
      <c r="B87" s="69" t="s">
        <v>8</v>
      </c>
      <c r="C87" s="75"/>
      <c r="D87" s="42"/>
      <c r="E87" s="42"/>
      <c r="F87" s="38">
        <f>SUM(F58,F65,F72,F79,F86)</f>
        <v>17000</v>
      </c>
    </row>
    <row r="88" spans="1:6" s="10" customFormat="1" ht="21.75" thickTop="1">
      <c r="A88" s="67">
        <v>4</v>
      </c>
      <c r="B88" s="107" t="s">
        <v>23</v>
      </c>
      <c r="C88" s="107"/>
      <c r="D88" s="107"/>
      <c r="E88" s="107"/>
      <c r="F88" s="107"/>
    </row>
    <row r="89" spans="1:6" s="1" customFormat="1" ht="21">
      <c r="A89" s="62">
        <v>4.0999999999999996</v>
      </c>
      <c r="B89" s="63"/>
      <c r="C89" s="76"/>
      <c r="D89" s="12"/>
      <c r="E89" s="12"/>
      <c r="F89" s="12"/>
    </row>
    <row r="90" spans="1:6" s="1" customFormat="1" ht="21">
      <c r="A90" s="64"/>
      <c r="B90" s="59" t="s">
        <v>46</v>
      </c>
      <c r="C90" s="77"/>
      <c r="D90" s="39" t="s">
        <v>13</v>
      </c>
      <c r="E90" s="15">
        <f>VLOOKUP($D90,$H$67:$I$68,2)</f>
        <v>600</v>
      </c>
      <c r="F90" s="9">
        <f>C90*E90</f>
        <v>0</v>
      </c>
    </row>
    <row r="91" spans="1:6" s="1" customFormat="1" ht="21">
      <c r="A91" s="62"/>
      <c r="B91" s="59" t="s">
        <v>47</v>
      </c>
      <c r="C91" s="76"/>
      <c r="D91" s="39" t="s">
        <v>13</v>
      </c>
      <c r="E91" s="15">
        <f t="shared" ref="E91:E94" si="11">VLOOKUP($D91,$H$67:$I$68,2)</f>
        <v>600</v>
      </c>
      <c r="F91" s="9">
        <f t="shared" ref="F91:F94" si="12">C91*E91</f>
        <v>0</v>
      </c>
    </row>
    <row r="92" spans="1:6" s="1" customFormat="1" ht="21">
      <c r="A92" s="62"/>
      <c r="B92" s="59" t="s">
        <v>48</v>
      </c>
      <c r="C92" s="77"/>
      <c r="D92" s="39" t="s">
        <v>13</v>
      </c>
      <c r="E92" s="15">
        <f t="shared" si="11"/>
        <v>600</v>
      </c>
      <c r="F92" s="9">
        <f t="shared" si="12"/>
        <v>0</v>
      </c>
    </row>
    <row r="93" spans="1:6" s="1" customFormat="1" ht="21">
      <c r="A93" s="62"/>
      <c r="B93" s="59" t="s">
        <v>49</v>
      </c>
      <c r="C93" s="77"/>
      <c r="D93" s="39" t="s">
        <v>13</v>
      </c>
      <c r="E93" s="15">
        <f t="shared" si="11"/>
        <v>600</v>
      </c>
      <c r="F93" s="9">
        <f t="shared" si="12"/>
        <v>0</v>
      </c>
    </row>
    <row r="94" spans="1:6" s="1" customFormat="1" ht="21">
      <c r="A94" s="62"/>
      <c r="B94" s="59" t="s">
        <v>50</v>
      </c>
      <c r="C94" s="77"/>
      <c r="D94" s="39" t="s">
        <v>13</v>
      </c>
      <c r="E94" s="15">
        <f t="shared" si="11"/>
        <v>600</v>
      </c>
      <c r="F94" s="9">
        <f t="shared" si="12"/>
        <v>0</v>
      </c>
    </row>
    <row r="95" spans="1:6" s="10" customFormat="1" ht="21">
      <c r="A95" s="60"/>
      <c r="B95" s="60" t="str">
        <f>CONCATENATE($H$2,"",$B$88,"",B89)</f>
        <v>รวมค่าห้องประชุม</v>
      </c>
      <c r="C95" s="78"/>
      <c r="D95" s="40"/>
      <c r="E95" s="41"/>
      <c r="F95" s="37">
        <f>SUM(F90:F94)</f>
        <v>0</v>
      </c>
    </row>
    <row r="96" spans="1:6" s="1" customFormat="1" ht="21">
      <c r="A96" s="62">
        <v>4.2</v>
      </c>
      <c r="B96" s="63"/>
      <c r="C96" s="76"/>
      <c r="D96" s="12"/>
      <c r="E96" s="13"/>
      <c r="F96" s="9"/>
    </row>
    <row r="97" spans="1:6" s="1" customFormat="1" ht="21">
      <c r="A97" s="62"/>
      <c r="B97" s="59" t="s">
        <v>46</v>
      </c>
      <c r="C97" s="76"/>
      <c r="D97" s="39" t="s">
        <v>13</v>
      </c>
      <c r="E97" s="15">
        <f>VLOOKUP($D97,$H$67:$I$68,2)</f>
        <v>600</v>
      </c>
      <c r="F97" s="9">
        <f>C97*E97</f>
        <v>0</v>
      </c>
    </row>
    <row r="98" spans="1:6" s="1" customFormat="1" ht="21">
      <c r="A98" s="62"/>
      <c r="B98" s="59" t="s">
        <v>47</v>
      </c>
      <c r="C98" s="76"/>
      <c r="D98" s="39" t="s">
        <v>13</v>
      </c>
      <c r="E98" s="15">
        <f t="shared" ref="E98:E101" si="13">VLOOKUP($D98,$H$67:$I$68,2)</f>
        <v>600</v>
      </c>
      <c r="F98" s="9">
        <f t="shared" ref="F98:F101" si="14">C98*E98</f>
        <v>0</v>
      </c>
    </row>
    <row r="99" spans="1:6" s="1" customFormat="1" ht="21">
      <c r="A99" s="62"/>
      <c r="B99" s="59" t="s">
        <v>48</v>
      </c>
      <c r="C99" s="77"/>
      <c r="D99" s="39" t="s">
        <v>13</v>
      </c>
      <c r="E99" s="15">
        <f t="shared" si="13"/>
        <v>600</v>
      </c>
      <c r="F99" s="9">
        <f t="shared" si="14"/>
        <v>0</v>
      </c>
    </row>
    <row r="100" spans="1:6" s="1" customFormat="1" ht="21">
      <c r="A100" s="62"/>
      <c r="B100" s="59" t="s">
        <v>49</v>
      </c>
      <c r="C100" s="77"/>
      <c r="D100" s="39" t="s">
        <v>13</v>
      </c>
      <c r="E100" s="15">
        <f t="shared" si="13"/>
        <v>600</v>
      </c>
      <c r="F100" s="9">
        <f t="shared" si="14"/>
        <v>0</v>
      </c>
    </row>
    <row r="101" spans="1:6" s="1" customFormat="1" ht="21">
      <c r="A101" s="62"/>
      <c r="B101" s="59" t="s">
        <v>50</v>
      </c>
      <c r="C101" s="77"/>
      <c r="D101" s="39" t="s">
        <v>13</v>
      </c>
      <c r="E101" s="15">
        <f t="shared" si="13"/>
        <v>600</v>
      </c>
      <c r="F101" s="9">
        <f t="shared" si="14"/>
        <v>0</v>
      </c>
    </row>
    <row r="102" spans="1:6" s="8" customFormat="1" ht="21">
      <c r="A102" s="60"/>
      <c r="B102" s="60" t="str">
        <f>CONCATENATE($H$2,"",$B$88,"",B96)</f>
        <v>รวมค่าห้องประชุม</v>
      </c>
      <c r="C102" s="78"/>
      <c r="D102" s="40"/>
      <c r="E102" s="41"/>
      <c r="F102" s="37">
        <f>SUM(F97:F101)</f>
        <v>0</v>
      </c>
    </row>
    <row r="103" spans="1:6" s="10" customFormat="1" ht="21">
      <c r="A103" s="62">
        <v>4.3</v>
      </c>
      <c r="B103" s="63"/>
      <c r="C103" s="76"/>
      <c r="D103" s="12"/>
      <c r="E103" s="13"/>
      <c r="F103" s="9"/>
    </row>
    <row r="104" spans="1:6" s="1" customFormat="1" ht="21">
      <c r="A104" s="64"/>
      <c r="B104" s="59" t="s">
        <v>46</v>
      </c>
      <c r="C104" s="77"/>
      <c r="D104" s="39" t="s">
        <v>13</v>
      </c>
      <c r="E104" s="15">
        <f>VLOOKUP($D104,$H$67:$I$68,2)</f>
        <v>600</v>
      </c>
      <c r="F104" s="9">
        <f>C104*E104</f>
        <v>0</v>
      </c>
    </row>
    <row r="105" spans="1:6" s="1" customFormat="1" ht="21">
      <c r="A105" s="64"/>
      <c r="B105" s="59" t="s">
        <v>47</v>
      </c>
      <c r="C105" s="77"/>
      <c r="D105" s="39" t="s">
        <v>13</v>
      </c>
      <c r="E105" s="15">
        <f t="shared" ref="E105:E108" si="15">VLOOKUP($D105,$H$67:$I$68,2)</f>
        <v>600</v>
      </c>
      <c r="F105" s="9">
        <f t="shared" ref="F105:F108" si="16">C105*E105</f>
        <v>0</v>
      </c>
    </row>
    <row r="106" spans="1:6" s="1" customFormat="1" ht="21">
      <c r="A106" s="64"/>
      <c r="B106" s="59" t="s">
        <v>48</v>
      </c>
      <c r="C106" s="77"/>
      <c r="D106" s="39" t="s">
        <v>13</v>
      </c>
      <c r="E106" s="15">
        <f t="shared" si="15"/>
        <v>600</v>
      </c>
      <c r="F106" s="9">
        <f t="shared" si="16"/>
        <v>0</v>
      </c>
    </row>
    <row r="107" spans="1:6" s="1" customFormat="1" ht="21">
      <c r="A107" s="64"/>
      <c r="B107" s="59" t="s">
        <v>49</v>
      </c>
      <c r="C107" s="77"/>
      <c r="D107" s="39" t="s">
        <v>13</v>
      </c>
      <c r="E107" s="15">
        <f t="shared" si="15"/>
        <v>600</v>
      </c>
      <c r="F107" s="9">
        <f t="shared" si="16"/>
        <v>0</v>
      </c>
    </row>
    <row r="108" spans="1:6" s="1" customFormat="1" ht="21">
      <c r="A108" s="64"/>
      <c r="B108" s="59" t="s">
        <v>50</v>
      </c>
      <c r="C108" s="77"/>
      <c r="D108" s="39" t="s">
        <v>13</v>
      </c>
      <c r="E108" s="15">
        <f t="shared" si="15"/>
        <v>600</v>
      </c>
      <c r="F108" s="9">
        <f t="shared" si="16"/>
        <v>0</v>
      </c>
    </row>
    <row r="109" spans="1:6" s="1" customFormat="1" ht="21">
      <c r="A109" s="60"/>
      <c r="B109" s="60" t="str">
        <f>CONCATENATE($H$2,"",$B$88,"",B103)</f>
        <v>รวมค่าห้องประชุม</v>
      </c>
      <c r="C109" s="78"/>
      <c r="D109" s="40"/>
      <c r="E109" s="41"/>
      <c r="F109" s="37">
        <f>SUM(F104:F108)</f>
        <v>0</v>
      </c>
    </row>
    <row r="110" spans="1:6" s="1" customFormat="1" ht="21">
      <c r="A110" s="62">
        <v>4.4000000000000004</v>
      </c>
      <c r="B110" s="63"/>
      <c r="C110" s="76"/>
      <c r="D110" s="12"/>
      <c r="E110" s="13"/>
      <c r="F110" s="9"/>
    </row>
    <row r="111" spans="1:6" s="1" customFormat="1" ht="21">
      <c r="A111" s="64"/>
      <c r="B111" s="59" t="s">
        <v>46</v>
      </c>
      <c r="C111" s="77"/>
      <c r="D111" s="39" t="s">
        <v>13</v>
      </c>
      <c r="E111" s="15">
        <f>VLOOKUP($D111,$H$67:$I$68,2)</f>
        <v>600</v>
      </c>
      <c r="F111" s="9">
        <f>C111*E111</f>
        <v>0</v>
      </c>
    </row>
    <row r="112" spans="1:6" s="1" customFormat="1" ht="21">
      <c r="A112" s="64"/>
      <c r="B112" s="59" t="s">
        <v>47</v>
      </c>
      <c r="C112" s="77"/>
      <c r="D112" s="39" t="s">
        <v>13</v>
      </c>
      <c r="E112" s="15">
        <f t="shared" ref="E112:E115" si="17">VLOOKUP($D112,$H$67:$I$68,2)</f>
        <v>600</v>
      </c>
      <c r="F112" s="9">
        <f t="shared" ref="F112:F115" si="18">C112*E112</f>
        <v>0</v>
      </c>
    </row>
    <row r="113" spans="1:6" s="1" customFormat="1" ht="21">
      <c r="A113" s="64"/>
      <c r="B113" s="59" t="s">
        <v>48</v>
      </c>
      <c r="C113" s="77"/>
      <c r="D113" s="39" t="s">
        <v>13</v>
      </c>
      <c r="E113" s="15">
        <f t="shared" si="17"/>
        <v>600</v>
      </c>
      <c r="F113" s="9">
        <f t="shared" si="18"/>
        <v>0</v>
      </c>
    </row>
    <row r="114" spans="1:6" s="1" customFormat="1" ht="21">
      <c r="A114" s="64"/>
      <c r="B114" s="59" t="s">
        <v>49</v>
      </c>
      <c r="C114" s="77"/>
      <c r="D114" s="39" t="s">
        <v>13</v>
      </c>
      <c r="E114" s="15">
        <f t="shared" si="17"/>
        <v>600</v>
      </c>
      <c r="F114" s="9">
        <f t="shared" si="18"/>
        <v>0</v>
      </c>
    </row>
    <row r="115" spans="1:6" s="1" customFormat="1" ht="21">
      <c r="A115" s="64"/>
      <c r="B115" s="59" t="s">
        <v>50</v>
      </c>
      <c r="C115" s="77"/>
      <c r="D115" s="39" t="s">
        <v>13</v>
      </c>
      <c r="E115" s="15">
        <f t="shared" si="17"/>
        <v>600</v>
      </c>
      <c r="F115" s="9">
        <f t="shared" si="18"/>
        <v>0</v>
      </c>
    </row>
    <row r="116" spans="1:6" s="1" customFormat="1" ht="21">
      <c r="A116" s="65"/>
      <c r="B116" s="60" t="str">
        <f>CONCATENATE($H$2,"",$B$88,"",B110)</f>
        <v>รวมค่าห้องประชุม</v>
      </c>
      <c r="C116" s="78"/>
      <c r="D116" s="40"/>
      <c r="E116" s="41"/>
      <c r="F116" s="37">
        <f>SUM(F111:F115)</f>
        <v>0</v>
      </c>
    </row>
    <row r="117" spans="1:6" s="1" customFormat="1" ht="21">
      <c r="A117" s="62">
        <v>4.5</v>
      </c>
      <c r="B117" s="63"/>
      <c r="C117" s="76"/>
      <c r="D117" s="12"/>
      <c r="E117" s="13"/>
      <c r="F117" s="9"/>
    </row>
    <row r="118" spans="1:6" s="1" customFormat="1" ht="21">
      <c r="A118" s="64"/>
      <c r="B118" s="59" t="s">
        <v>46</v>
      </c>
      <c r="C118" s="77"/>
      <c r="D118" s="39" t="s">
        <v>13</v>
      </c>
      <c r="E118" s="15">
        <f>VLOOKUP($D118,$H$67:$I$68,2)</f>
        <v>600</v>
      </c>
      <c r="F118" s="9">
        <f>C118*E118</f>
        <v>0</v>
      </c>
    </row>
    <row r="119" spans="1:6" s="1" customFormat="1" ht="21">
      <c r="A119" s="64"/>
      <c r="B119" s="59" t="s">
        <v>47</v>
      </c>
      <c r="C119" s="77"/>
      <c r="D119" s="39" t="s">
        <v>13</v>
      </c>
      <c r="E119" s="15">
        <f t="shared" ref="E119:E122" si="19">VLOOKUP($D119,$H$67:$I$68,2)</f>
        <v>600</v>
      </c>
      <c r="F119" s="9">
        <f t="shared" ref="F119:F122" si="20">C119*E119</f>
        <v>0</v>
      </c>
    </row>
    <row r="120" spans="1:6" s="1" customFormat="1" ht="21">
      <c r="A120" s="64"/>
      <c r="B120" s="59" t="s">
        <v>48</v>
      </c>
      <c r="C120" s="77"/>
      <c r="D120" s="39" t="s">
        <v>13</v>
      </c>
      <c r="E120" s="15">
        <f t="shared" si="19"/>
        <v>600</v>
      </c>
      <c r="F120" s="9">
        <f t="shared" si="20"/>
        <v>0</v>
      </c>
    </row>
    <row r="121" spans="1:6" s="1" customFormat="1" ht="21">
      <c r="A121" s="64"/>
      <c r="B121" s="59" t="s">
        <v>49</v>
      </c>
      <c r="C121" s="77"/>
      <c r="D121" s="39" t="s">
        <v>13</v>
      </c>
      <c r="E121" s="15">
        <f t="shared" si="19"/>
        <v>600</v>
      </c>
      <c r="F121" s="9">
        <f t="shared" si="20"/>
        <v>0</v>
      </c>
    </row>
    <row r="122" spans="1:6" s="1" customFormat="1" ht="21">
      <c r="A122" s="64"/>
      <c r="B122" s="59" t="s">
        <v>50</v>
      </c>
      <c r="C122" s="77"/>
      <c r="D122" s="39" t="s">
        <v>13</v>
      </c>
      <c r="E122" s="15">
        <f t="shared" si="19"/>
        <v>600</v>
      </c>
      <c r="F122" s="9">
        <f t="shared" si="20"/>
        <v>0</v>
      </c>
    </row>
    <row r="123" spans="1:6" s="1" customFormat="1" ht="21">
      <c r="A123" s="65"/>
      <c r="B123" s="60" t="str">
        <f>CONCATENATE($H$2,"",$B$88,"",B117)</f>
        <v>รวมค่าห้องประชุม</v>
      </c>
      <c r="C123" s="78"/>
      <c r="D123" s="40"/>
      <c r="E123" s="41"/>
      <c r="F123" s="37">
        <f>SUM(F118:F122)</f>
        <v>0</v>
      </c>
    </row>
    <row r="124" spans="1:6" s="1" customFormat="1" ht="21.75" thickBot="1">
      <c r="A124" s="68"/>
      <c r="B124" s="69" t="s">
        <v>25</v>
      </c>
      <c r="C124" s="75"/>
      <c r="D124" s="42"/>
      <c r="E124" s="42"/>
      <c r="F124" s="38">
        <f>SUM(F95,F102,F109,F116,F123)</f>
        <v>0</v>
      </c>
    </row>
    <row r="125" spans="1:6" s="10" customFormat="1" ht="21.75" thickTop="1">
      <c r="A125" s="67">
        <v>5</v>
      </c>
      <c r="B125" s="107" t="s">
        <v>24</v>
      </c>
      <c r="C125" s="107"/>
      <c r="D125" s="107"/>
      <c r="E125" s="107"/>
      <c r="F125" s="107"/>
    </row>
    <row r="126" spans="1:6" s="1" customFormat="1" ht="21">
      <c r="A126" s="62">
        <v>5.0999999999999996</v>
      </c>
      <c r="B126" s="63"/>
      <c r="C126" s="77"/>
      <c r="D126" s="14"/>
      <c r="E126" s="14"/>
      <c r="F126" s="9"/>
    </row>
    <row r="127" spans="1:6" s="1" customFormat="1" ht="21">
      <c r="A127" s="62"/>
      <c r="B127" s="66" t="s">
        <v>30</v>
      </c>
      <c r="C127" s="77"/>
      <c r="D127" s="14" t="s">
        <v>14</v>
      </c>
      <c r="E127" s="14">
        <v>25</v>
      </c>
      <c r="F127" s="9">
        <f t="shared" ref="F127" si="21">C127*E127</f>
        <v>0</v>
      </c>
    </row>
    <row r="128" spans="1:6" s="1" customFormat="1" ht="21">
      <c r="A128" s="62"/>
      <c r="B128" s="66" t="s">
        <v>29</v>
      </c>
      <c r="C128" s="77"/>
      <c r="D128" s="14" t="s">
        <v>14</v>
      </c>
      <c r="E128" s="14">
        <v>25</v>
      </c>
      <c r="F128" s="9">
        <f t="shared" ref="F128" si="22">C128*E128</f>
        <v>0</v>
      </c>
    </row>
    <row r="129" spans="1:6" s="1" customFormat="1" ht="21">
      <c r="A129" s="65"/>
      <c r="B129" s="60" t="str">
        <f>CONCATENATE($H$2,"",$B$125,"",B126)</f>
        <v>รวมค่าอาหารว่าง</v>
      </c>
      <c r="C129" s="78"/>
      <c r="D129" s="40"/>
      <c r="E129" s="41"/>
      <c r="F129" s="37">
        <f>SUM(F127:F128)</f>
        <v>0</v>
      </c>
    </row>
    <row r="130" spans="1:6" s="1" customFormat="1" ht="21">
      <c r="A130" s="62">
        <v>5.2</v>
      </c>
      <c r="B130" s="63"/>
      <c r="C130" s="77"/>
      <c r="D130" s="14"/>
      <c r="E130" s="14"/>
      <c r="F130" s="9"/>
    </row>
    <row r="131" spans="1:6" s="8" customFormat="1" ht="21">
      <c r="A131" s="62"/>
      <c r="B131" s="66" t="s">
        <v>30</v>
      </c>
      <c r="C131" s="77"/>
      <c r="D131" s="14" t="s">
        <v>14</v>
      </c>
      <c r="E131" s="14">
        <v>25</v>
      </c>
      <c r="F131" s="9">
        <f t="shared" ref="F131:F132" si="23">C131*E131</f>
        <v>0</v>
      </c>
    </row>
    <row r="132" spans="1:6" s="8" customFormat="1" ht="21">
      <c r="A132" s="62"/>
      <c r="B132" s="66" t="s">
        <v>29</v>
      </c>
      <c r="C132" s="77"/>
      <c r="D132" s="14" t="s">
        <v>14</v>
      </c>
      <c r="E132" s="14">
        <v>25</v>
      </c>
      <c r="F132" s="9">
        <f t="shared" si="23"/>
        <v>0</v>
      </c>
    </row>
    <row r="133" spans="1:6" ht="21">
      <c r="A133" s="65"/>
      <c r="B133" s="60" t="str">
        <f>CONCATENATE($H$2,"",$B$125,"",B130)</f>
        <v>รวมค่าอาหารว่าง</v>
      </c>
      <c r="C133" s="78"/>
      <c r="D133" s="40"/>
      <c r="E133" s="41"/>
      <c r="F133" s="37">
        <f>SUM(F131:F132)</f>
        <v>0</v>
      </c>
    </row>
    <row r="134" spans="1:6" ht="21">
      <c r="A134" s="62">
        <v>5.3</v>
      </c>
      <c r="B134" s="63"/>
      <c r="C134" s="77"/>
      <c r="D134" s="14"/>
      <c r="E134" s="14"/>
      <c r="F134" s="9"/>
    </row>
    <row r="135" spans="1:6" ht="21">
      <c r="A135" s="62"/>
      <c r="B135" s="66" t="s">
        <v>30</v>
      </c>
      <c r="C135" s="77"/>
      <c r="D135" s="14" t="s">
        <v>14</v>
      </c>
      <c r="E135" s="14">
        <v>25</v>
      </c>
      <c r="F135" s="9">
        <f t="shared" ref="F135:F136" si="24">C135*E135</f>
        <v>0</v>
      </c>
    </row>
    <row r="136" spans="1:6" ht="21">
      <c r="A136" s="62"/>
      <c r="B136" s="66" t="s">
        <v>29</v>
      </c>
      <c r="C136" s="77"/>
      <c r="D136" s="14" t="s">
        <v>14</v>
      </c>
      <c r="E136" s="14">
        <v>25</v>
      </c>
      <c r="F136" s="9">
        <f t="shared" si="24"/>
        <v>0</v>
      </c>
    </row>
    <row r="137" spans="1:6" ht="21">
      <c r="A137" s="65"/>
      <c r="B137" s="60" t="str">
        <f>CONCATENATE($H$2,"",$B$125,"",B134)</f>
        <v>รวมค่าอาหารว่าง</v>
      </c>
      <c r="C137" s="78"/>
      <c r="D137" s="40"/>
      <c r="E137" s="41"/>
      <c r="F137" s="37">
        <f>SUM(F135:F136)</f>
        <v>0</v>
      </c>
    </row>
    <row r="138" spans="1:6" ht="24" customHeight="1">
      <c r="A138" s="62">
        <v>5.4</v>
      </c>
      <c r="B138" s="63"/>
      <c r="C138" s="77"/>
      <c r="D138" s="14"/>
      <c r="E138" s="14"/>
      <c r="F138" s="9"/>
    </row>
    <row r="139" spans="1:6" ht="24" customHeight="1">
      <c r="A139" s="62"/>
      <c r="B139" s="66" t="s">
        <v>30</v>
      </c>
      <c r="C139" s="77"/>
      <c r="D139" s="14" t="s">
        <v>14</v>
      </c>
      <c r="E139" s="14">
        <v>25</v>
      </c>
      <c r="F139" s="9">
        <f t="shared" ref="F139:F140" si="25">C139*E139</f>
        <v>0</v>
      </c>
    </row>
    <row r="140" spans="1:6" ht="24" customHeight="1">
      <c r="A140" s="62"/>
      <c r="B140" s="66" t="s">
        <v>29</v>
      </c>
      <c r="C140" s="77"/>
      <c r="D140" s="14" t="s">
        <v>14</v>
      </c>
      <c r="E140" s="14">
        <v>25</v>
      </c>
      <c r="F140" s="9">
        <f t="shared" si="25"/>
        <v>0</v>
      </c>
    </row>
    <row r="141" spans="1:6" ht="24" customHeight="1">
      <c r="A141" s="65"/>
      <c r="B141" s="60" t="str">
        <f>CONCATENATE($H$2,"",$B$125,"",B138)</f>
        <v>รวมค่าอาหารว่าง</v>
      </c>
      <c r="C141" s="78"/>
      <c r="D141" s="40"/>
      <c r="E141" s="41"/>
      <c r="F141" s="37">
        <f>SUM(F139:F140)</f>
        <v>0</v>
      </c>
    </row>
    <row r="142" spans="1:6" ht="24" customHeight="1">
      <c r="A142" s="62">
        <v>5.5</v>
      </c>
      <c r="B142" s="63"/>
      <c r="C142" s="77"/>
      <c r="D142" s="14"/>
      <c r="E142" s="14"/>
      <c r="F142" s="9"/>
    </row>
    <row r="143" spans="1:6" ht="24" customHeight="1">
      <c r="A143" s="62"/>
      <c r="B143" s="66" t="s">
        <v>30</v>
      </c>
      <c r="C143" s="77"/>
      <c r="D143" s="14" t="s">
        <v>14</v>
      </c>
      <c r="E143" s="14">
        <v>25</v>
      </c>
      <c r="F143" s="9">
        <f t="shared" ref="F143:F144" si="26">C143*E143</f>
        <v>0</v>
      </c>
    </row>
    <row r="144" spans="1:6" ht="24" customHeight="1">
      <c r="A144" s="62"/>
      <c r="B144" s="66" t="s">
        <v>29</v>
      </c>
      <c r="C144" s="77"/>
      <c r="D144" s="14" t="s">
        <v>14</v>
      </c>
      <c r="E144" s="14">
        <v>25</v>
      </c>
      <c r="F144" s="9">
        <f t="shared" si="26"/>
        <v>0</v>
      </c>
    </row>
    <row r="145" spans="1:6" ht="24" customHeight="1">
      <c r="A145" s="65"/>
      <c r="B145" s="60" t="str">
        <f>CONCATENATE($H$2,"",$B$125,"",B142)</f>
        <v>รวมค่าอาหารว่าง</v>
      </c>
      <c r="C145" s="78"/>
      <c r="D145" s="40"/>
      <c r="E145" s="41"/>
      <c r="F145" s="37">
        <f>SUM(F143:F144)</f>
        <v>0</v>
      </c>
    </row>
    <row r="146" spans="1:6" ht="24" customHeight="1" thickBot="1">
      <c r="A146" s="68"/>
      <c r="B146" s="69" t="s">
        <v>26</v>
      </c>
      <c r="C146" s="75"/>
      <c r="D146" s="42"/>
      <c r="E146" s="42"/>
      <c r="F146" s="38">
        <f>SUM(F129,F133,F137,F141,F145)</f>
        <v>0</v>
      </c>
    </row>
    <row r="147" spans="1:6" ht="24" customHeight="1" thickTop="1">
      <c r="A147" s="67">
        <v>6</v>
      </c>
      <c r="B147" s="107" t="s">
        <v>52</v>
      </c>
      <c r="C147" s="107"/>
      <c r="D147" s="107"/>
      <c r="E147" s="107"/>
      <c r="F147" s="107"/>
    </row>
    <row r="148" spans="1:6" ht="24" customHeight="1">
      <c r="A148" s="62">
        <v>6.1</v>
      </c>
      <c r="B148" s="66"/>
      <c r="C148" s="77"/>
      <c r="D148" s="14" t="s">
        <v>14</v>
      </c>
      <c r="E148" s="14">
        <v>350</v>
      </c>
      <c r="F148" s="9">
        <f t="shared" ref="F148:F152" si="27">C148*E148</f>
        <v>0</v>
      </c>
    </row>
    <row r="149" spans="1:6" ht="24" customHeight="1">
      <c r="A149" s="62">
        <v>6.2</v>
      </c>
      <c r="B149" s="66"/>
      <c r="C149" s="77"/>
      <c r="D149" s="14" t="s">
        <v>14</v>
      </c>
      <c r="E149" s="14">
        <v>350</v>
      </c>
      <c r="F149" s="9">
        <f t="shared" si="27"/>
        <v>0</v>
      </c>
    </row>
    <row r="150" spans="1:6" ht="24" customHeight="1">
      <c r="A150" s="62">
        <v>6.3</v>
      </c>
      <c r="B150" s="66"/>
      <c r="C150" s="77"/>
      <c r="D150" s="14" t="s">
        <v>14</v>
      </c>
      <c r="E150" s="14">
        <v>350</v>
      </c>
      <c r="F150" s="9">
        <f t="shared" si="27"/>
        <v>0</v>
      </c>
    </row>
    <row r="151" spans="1:6" ht="24" customHeight="1">
      <c r="A151" s="62">
        <v>6.4</v>
      </c>
      <c r="B151" s="66"/>
      <c r="C151" s="77"/>
      <c r="D151" s="14" t="s">
        <v>14</v>
      </c>
      <c r="E151" s="14">
        <v>350</v>
      </c>
      <c r="F151" s="9">
        <f t="shared" si="27"/>
        <v>0</v>
      </c>
    </row>
    <row r="152" spans="1:6" ht="24" customHeight="1">
      <c r="A152" s="62">
        <v>6.5</v>
      </c>
      <c r="B152" s="66"/>
      <c r="C152" s="77"/>
      <c r="D152" s="14" t="s">
        <v>14</v>
      </c>
      <c r="E152" s="14">
        <v>350</v>
      </c>
      <c r="F152" s="9">
        <f t="shared" si="27"/>
        <v>0</v>
      </c>
    </row>
    <row r="153" spans="1:6" ht="24" customHeight="1" thickBot="1">
      <c r="A153" s="68"/>
      <c r="B153" s="69" t="s">
        <v>53</v>
      </c>
      <c r="C153" s="75"/>
      <c r="D153" s="42"/>
      <c r="E153" s="42"/>
      <c r="F153" s="38">
        <f>SUM(F148:F152)</f>
        <v>0</v>
      </c>
    </row>
    <row r="154" spans="1:6" ht="24" customHeight="1" thickTop="1" thickBot="1">
      <c r="A154" s="8"/>
      <c r="B154" s="8"/>
      <c r="C154" s="79"/>
      <c r="D154" s="8"/>
      <c r="E154" s="8"/>
      <c r="F154" s="8"/>
    </row>
    <row r="155" spans="1:6" ht="24" customHeight="1" thickBot="1">
      <c r="A155" s="51"/>
      <c r="B155" s="52" t="s">
        <v>9</v>
      </c>
      <c r="C155" s="80"/>
      <c r="D155" s="53"/>
      <c r="E155" s="53"/>
      <c r="F155" s="54">
        <f>SUM(F28,F50,F87,F124,F146,F153)</f>
        <v>69800</v>
      </c>
    </row>
    <row r="156" spans="1:6" ht="24" customHeight="1">
      <c r="B156" s="16"/>
    </row>
  </sheetData>
  <mergeCells count="11">
    <mergeCell ref="B147:F147"/>
    <mergeCell ref="B5:F5"/>
    <mergeCell ref="B51:F51"/>
    <mergeCell ref="B88:F88"/>
    <mergeCell ref="B125:F125"/>
    <mergeCell ref="B29:F29"/>
    <mergeCell ref="C3:F3"/>
    <mergeCell ref="A3:A4"/>
    <mergeCell ref="B3:B4"/>
    <mergeCell ref="A1:F1"/>
    <mergeCell ref="A2:F2"/>
  </mergeCells>
  <dataValidations count="3">
    <dataValidation type="list" allowBlank="1" showInputMessage="1" showErrorMessage="1" sqref="D72 D145 D141 D137 D133 D129 D116 D102 D95 D109 D86 D79 D65 D58 D123 D49 D45 D41 D37 D33">
      <formula1>#REF!</formula1>
    </dataValidation>
    <dataValidation type="list" allowBlank="1" showInputMessage="1" showErrorMessage="1" sqref="D53:D57 D81:D85 D74:D78 D67:D71 D60:D64">
      <formula1>$H$32:$H$33</formula1>
    </dataValidation>
    <dataValidation type="list" allowBlank="1" showInputMessage="1" showErrorMessage="1" sqref="D90:D94 D97:D101 D104:D108 D111:D115 D118:D122">
      <formula1>$H$67:$H$68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view="pageLayout" topLeftCell="A52" zoomScaleNormal="100" workbookViewId="0">
      <selection activeCell="F56" sqref="F56"/>
    </sheetView>
  </sheetViews>
  <sheetFormatPr defaultRowHeight="21" customHeight="1"/>
  <cols>
    <col min="1" max="1" width="7.140625" style="23" customWidth="1"/>
    <col min="2" max="2" width="13" style="23" customWidth="1"/>
    <col min="3" max="3" width="19.7109375" style="23" customWidth="1"/>
    <col min="4" max="6" width="12.85546875" style="23" customWidth="1"/>
    <col min="7" max="7" width="20" style="23" customWidth="1"/>
    <col min="8" max="16384" width="9.140625" style="23"/>
  </cols>
  <sheetData>
    <row r="1" spans="1:7" ht="18">
      <c r="A1" s="114" t="s">
        <v>41</v>
      </c>
      <c r="B1" s="114"/>
      <c r="C1" s="114"/>
      <c r="D1" s="114"/>
      <c r="E1" s="114"/>
      <c r="F1" s="114"/>
      <c r="G1" s="114"/>
    </row>
    <row r="2" spans="1:7" ht="21" customHeight="1">
      <c r="A2" s="112" t="s">
        <v>80</v>
      </c>
      <c r="B2" s="112"/>
      <c r="C2" s="112"/>
      <c r="D2" s="112"/>
      <c r="E2" s="112"/>
      <c r="F2" s="112"/>
      <c r="G2" s="112"/>
    </row>
    <row r="3" spans="1:7" ht="21" customHeight="1">
      <c r="A3" s="112" t="s">
        <v>97</v>
      </c>
      <c r="B3" s="112"/>
      <c r="C3" s="112"/>
      <c r="D3" s="112"/>
      <c r="E3" s="112"/>
      <c r="F3" s="112"/>
      <c r="G3" s="112"/>
    </row>
    <row r="4" spans="1:7" ht="21" customHeight="1">
      <c r="A4" s="112" t="s">
        <v>42</v>
      </c>
      <c r="B4" s="112"/>
      <c r="C4" s="112"/>
      <c r="D4" s="112"/>
      <c r="E4" s="112"/>
      <c r="F4" s="112"/>
      <c r="G4" s="112"/>
    </row>
    <row r="6" spans="1:7" ht="54">
      <c r="A6" s="24" t="s">
        <v>1</v>
      </c>
      <c r="B6" s="116" t="s">
        <v>34</v>
      </c>
      <c r="C6" s="117"/>
      <c r="D6" s="24" t="s">
        <v>35</v>
      </c>
      <c r="E6" s="24" t="s">
        <v>36</v>
      </c>
      <c r="F6" s="24" t="s">
        <v>33</v>
      </c>
      <c r="G6" s="24" t="s">
        <v>0</v>
      </c>
    </row>
    <row r="7" spans="1:7" ht="21" customHeight="1">
      <c r="A7" s="25">
        <v>1</v>
      </c>
      <c r="B7" s="118" t="s">
        <v>83</v>
      </c>
      <c r="C7" s="119"/>
      <c r="D7" s="25" t="s">
        <v>81</v>
      </c>
      <c r="E7" s="25" t="s">
        <v>82</v>
      </c>
      <c r="F7" s="25"/>
      <c r="G7" s="26"/>
    </row>
    <row r="8" spans="1:7" ht="21" customHeight="1">
      <c r="A8" s="25">
        <v>2</v>
      </c>
      <c r="B8" s="118" t="s">
        <v>84</v>
      </c>
      <c r="C8" s="119"/>
      <c r="D8" s="97" t="s">
        <v>81</v>
      </c>
      <c r="E8" s="97" t="s">
        <v>82</v>
      </c>
      <c r="F8" s="25"/>
      <c r="G8" s="26"/>
    </row>
    <row r="9" spans="1:7" ht="21" customHeight="1">
      <c r="A9" s="25">
        <v>3</v>
      </c>
      <c r="B9" s="118" t="s">
        <v>85</v>
      </c>
      <c r="C9" s="119"/>
      <c r="D9" s="97" t="s">
        <v>81</v>
      </c>
      <c r="E9" s="97" t="s">
        <v>82</v>
      </c>
      <c r="F9" s="25"/>
      <c r="G9" s="26"/>
    </row>
    <row r="10" spans="1:7" ht="21" customHeight="1">
      <c r="A10" s="35">
        <v>4</v>
      </c>
      <c r="B10" s="118" t="s">
        <v>86</v>
      </c>
      <c r="C10" s="119"/>
      <c r="D10" s="97" t="s">
        <v>81</v>
      </c>
      <c r="E10" s="97" t="s">
        <v>82</v>
      </c>
      <c r="F10" s="35"/>
      <c r="G10" s="26"/>
    </row>
    <row r="11" spans="1:7" ht="21" customHeight="1">
      <c r="A11" s="113" t="s">
        <v>32</v>
      </c>
      <c r="B11" s="113"/>
      <c r="C11" s="113"/>
      <c r="D11" s="113"/>
      <c r="E11" s="113"/>
      <c r="F11" s="25">
        <v>99</v>
      </c>
      <c r="G11" s="26"/>
    </row>
    <row r="37" spans="1:7" ht="21" customHeight="1">
      <c r="A37" s="32" t="s">
        <v>37</v>
      </c>
      <c r="B37" s="32"/>
    </row>
    <row r="38" spans="1:7" ht="21" customHeight="1">
      <c r="A38" s="83" t="s">
        <v>87</v>
      </c>
      <c r="B38" s="83"/>
    </row>
    <row r="39" spans="1:7" ht="36.75" thickBot="1">
      <c r="A39" s="30" t="s">
        <v>1</v>
      </c>
      <c r="B39" s="30" t="s">
        <v>63</v>
      </c>
      <c r="C39" s="30" t="s">
        <v>3</v>
      </c>
      <c r="D39" s="30" t="s">
        <v>43</v>
      </c>
      <c r="E39" s="30" t="s">
        <v>44</v>
      </c>
      <c r="F39" s="31" t="s">
        <v>39</v>
      </c>
      <c r="G39" s="30" t="s">
        <v>0</v>
      </c>
    </row>
    <row r="40" spans="1:7" ht="21" customHeight="1">
      <c r="A40" s="101">
        <v>1</v>
      </c>
      <c r="B40" s="115" t="s">
        <v>17</v>
      </c>
      <c r="C40" s="115"/>
      <c r="D40" s="115"/>
      <c r="E40" s="115"/>
      <c r="F40" s="115"/>
      <c r="G40" s="115"/>
    </row>
    <row r="41" spans="1:7" ht="117" customHeight="1">
      <c r="A41" s="91"/>
      <c r="B41" s="98" t="s">
        <v>96</v>
      </c>
      <c r="C41" s="86" t="str">
        <f>ค่าใช้จ่าย!B14</f>
        <v>1) นายพิชิต ยาละ</v>
      </c>
      <c r="D41" s="87">
        <f>ค่าใช้จ่าย!E14</f>
        <v>1200</v>
      </c>
      <c r="E41" s="88">
        <f>ค่าใช้จ่าย!C14</f>
        <v>15</v>
      </c>
      <c r="F41" s="89">
        <f>D41*E41</f>
        <v>18000</v>
      </c>
      <c r="G41" s="90" t="s">
        <v>88</v>
      </c>
    </row>
    <row r="42" spans="1:7" ht="99" customHeight="1">
      <c r="A42" s="91"/>
      <c r="B42" s="85" t="s">
        <v>90</v>
      </c>
      <c r="C42" s="86" t="str">
        <f>ค่าใช้จ่าย!B15</f>
        <v>2) นายรัฐศักดิ์ ไชยบุญตัน</v>
      </c>
      <c r="D42" s="87">
        <f>ค่าใช้จ่าย!E15</f>
        <v>1200</v>
      </c>
      <c r="E42" s="88">
        <f>ค่าใช้จ่าย!C15</f>
        <v>9</v>
      </c>
      <c r="F42" s="89">
        <f t="shared" ref="F42:F45" si="0">D42*E42</f>
        <v>10800</v>
      </c>
      <c r="G42" s="90" t="s">
        <v>91</v>
      </c>
    </row>
    <row r="43" spans="1:7" ht="40.5" customHeight="1">
      <c r="A43" s="91"/>
      <c r="B43" s="85" t="s">
        <v>92</v>
      </c>
      <c r="C43" s="86" t="str">
        <f>ค่าใช้จ่าย!B16</f>
        <v>3) นายถวิล คำเสาร์</v>
      </c>
      <c r="D43" s="87">
        <f>ค่าใช้จ่าย!E16</f>
        <v>1200</v>
      </c>
      <c r="E43" s="88">
        <f>ค่าใช้จ่าย!C16</f>
        <v>18</v>
      </c>
      <c r="F43" s="89">
        <f t="shared" si="0"/>
        <v>21600</v>
      </c>
      <c r="G43" s="90" t="s">
        <v>66</v>
      </c>
    </row>
    <row r="44" spans="1:7" ht="40.5" customHeight="1">
      <c r="A44" s="91"/>
      <c r="B44" s="85" t="s">
        <v>93</v>
      </c>
      <c r="C44" s="86" t="str">
        <f>ค่าใช้จ่าย!B17</f>
        <v>4) ผอ.สนิท อินทชัย</v>
      </c>
      <c r="D44" s="87">
        <f>ค่าใช้จ่าย!E17</f>
        <v>1200</v>
      </c>
      <c r="E44" s="88">
        <f>ค่าใช้จ่าย!C17</f>
        <v>1</v>
      </c>
      <c r="F44" s="89">
        <f t="shared" si="0"/>
        <v>1200</v>
      </c>
      <c r="G44" s="90" t="s">
        <v>94</v>
      </c>
    </row>
    <row r="45" spans="1:7" ht="40.5" customHeight="1" thickBot="1">
      <c r="A45" s="91"/>
      <c r="B45" s="85" t="s">
        <v>93</v>
      </c>
      <c r="C45" s="86" t="str">
        <f>ค่าใช้จ่าย!B18</f>
        <v>5) อ.บุญเลิศ ณ เชียงใหม่</v>
      </c>
      <c r="D45" s="87">
        <f>ค่าใช้จ่าย!E18</f>
        <v>1200</v>
      </c>
      <c r="E45" s="88">
        <f>ค่าใช้จ่าย!C18</f>
        <v>1</v>
      </c>
      <c r="F45" s="89">
        <f t="shared" si="0"/>
        <v>1200</v>
      </c>
      <c r="G45" s="90" t="s">
        <v>95</v>
      </c>
    </row>
    <row r="46" spans="1:7" ht="21" customHeight="1" thickBot="1">
      <c r="A46" s="99" t="s">
        <v>40</v>
      </c>
      <c r="B46" s="99"/>
      <c r="C46" s="99"/>
      <c r="D46" s="100"/>
      <c r="E46" s="100"/>
      <c r="F46" s="29">
        <f>SUM(F41:F45)</f>
        <v>52800</v>
      </c>
      <c r="G46" s="99"/>
    </row>
    <row r="47" spans="1:7" ht="21" customHeight="1" thickTop="1"/>
    <row r="48" spans="1:7" ht="21" customHeight="1">
      <c r="A48" s="32" t="s">
        <v>38</v>
      </c>
      <c r="B48" s="32"/>
    </row>
    <row r="49" spans="1:7" ht="21" customHeight="1">
      <c r="A49" s="83" t="s">
        <v>87</v>
      </c>
      <c r="B49" s="83"/>
    </row>
    <row r="50" spans="1:7" ht="36.75" thickBot="1">
      <c r="A50" s="33" t="s">
        <v>1</v>
      </c>
      <c r="B50" s="30" t="s">
        <v>63</v>
      </c>
      <c r="C50" s="33" t="s">
        <v>3</v>
      </c>
      <c r="D50" s="30" t="s">
        <v>43</v>
      </c>
      <c r="E50" s="33" t="s">
        <v>45</v>
      </c>
      <c r="F50" s="34" t="s">
        <v>39</v>
      </c>
      <c r="G50" s="33" t="s">
        <v>0</v>
      </c>
    </row>
    <row r="51" spans="1:7" ht="20.85" customHeight="1">
      <c r="A51" s="91">
        <v>1</v>
      </c>
      <c r="B51" s="102">
        <v>22919</v>
      </c>
      <c r="C51" s="86" t="s">
        <v>64</v>
      </c>
      <c r="D51" s="89">
        <f>ค่าใช้จ่าย!E53</f>
        <v>1500</v>
      </c>
      <c r="E51" s="88">
        <v>1</v>
      </c>
      <c r="F51" s="89">
        <f>D51*E51</f>
        <v>1500</v>
      </c>
      <c r="G51" s="90" t="s">
        <v>67</v>
      </c>
    </row>
    <row r="52" spans="1:7" ht="20.25" customHeight="1">
      <c r="A52" s="91">
        <v>2</v>
      </c>
      <c r="B52" s="102">
        <v>22920</v>
      </c>
      <c r="C52" s="86" t="s">
        <v>65</v>
      </c>
      <c r="D52" s="89">
        <f>ค่าใช้จ่าย!E60</f>
        <v>2800</v>
      </c>
      <c r="E52" s="88">
        <v>1</v>
      </c>
      <c r="F52" s="89">
        <f t="shared" ref="F52:F54" si="1">D52*E52</f>
        <v>2800</v>
      </c>
      <c r="G52" s="90" t="s">
        <v>67</v>
      </c>
    </row>
    <row r="53" spans="1:7" ht="20.100000000000001" customHeight="1">
      <c r="A53" s="91">
        <v>3</v>
      </c>
      <c r="B53" s="102">
        <v>22921</v>
      </c>
      <c r="C53" s="86" t="s">
        <v>65</v>
      </c>
      <c r="D53" s="89">
        <f>ค่าใช้จ่าย!E67</f>
        <v>2800</v>
      </c>
      <c r="E53" s="88">
        <v>2</v>
      </c>
      <c r="F53" s="89">
        <f t="shared" si="1"/>
        <v>5600</v>
      </c>
      <c r="G53" s="90" t="s">
        <v>67</v>
      </c>
    </row>
    <row r="54" spans="1:7" ht="21" customHeight="1">
      <c r="A54" s="91">
        <v>4</v>
      </c>
      <c r="B54" s="102">
        <v>22922</v>
      </c>
      <c r="C54" s="86" t="s">
        <v>65</v>
      </c>
      <c r="D54" s="89">
        <f>ค่าใช้จ่าย!E74</f>
        <v>2800</v>
      </c>
      <c r="E54" s="88">
        <v>2</v>
      </c>
      <c r="F54" s="89">
        <f t="shared" si="1"/>
        <v>5600</v>
      </c>
      <c r="G54" s="90" t="s">
        <v>67</v>
      </c>
    </row>
    <row r="55" spans="1:7" ht="21" customHeight="1" thickBot="1">
      <c r="A55" s="92">
        <v>5</v>
      </c>
      <c r="B55" s="103">
        <v>22923</v>
      </c>
      <c r="C55" s="93" t="s">
        <v>64</v>
      </c>
      <c r="D55" s="95">
        <f>ค่าใช้จ่าย!E81</f>
        <v>1500</v>
      </c>
      <c r="E55" s="94">
        <v>1</v>
      </c>
      <c r="F55" s="95">
        <f>D55*E55</f>
        <v>1500</v>
      </c>
      <c r="G55" s="96" t="s">
        <v>67</v>
      </c>
    </row>
    <row r="56" spans="1:7" ht="21" customHeight="1" thickBot="1">
      <c r="A56" s="27" t="s">
        <v>40</v>
      </c>
      <c r="B56" s="27"/>
      <c r="C56" s="27"/>
      <c r="D56" s="28"/>
      <c r="E56" s="28"/>
      <c r="F56" s="29">
        <f>SUM(F51:F55)</f>
        <v>17000</v>
      </c>
    </row>
    <row r="57" spans="1:7" ht="21" customHeight="1" thickTop="1">
      <c r="A57" s="27"/>
      <c r="B57" s="27"/>
      <c r="C57" s="27"/>
      <c r="D57" s="28"/>
      <c r="E57" s="28"/>
      <c r="F57" s="55"/>
    </row>
    <row r="59" spans="1:7" ht="21" customHeight="1" thickBot="1">
      <c r="A59" s="112" t="s">
        <v>62</v>
      </c>
      <c r="B59" s="112"/>
      <c r="C59" s="112"/>
      <c r="D59" s="112"/>
      <c r="E59" s="112"/>
      <c r="F59" s="84">
        <f>SUM(F46,F56)</f>
        <v>69800</v>
      </c>
    </row>
    <row r="60" spans="1:7" ht="21" customHeight="1" thickTop="1"/>
  </sheetData>
  <mergeCells count="12">
    <mergeCell ref="A59:E59"/>
    <mergeCell ref="A11:E11"/>
    <mergeCell ref="A1:G1"/>
    <mergeCell ref="A2:G2"/>
    <mergeCell ref="A3:G3"/>
    <mergeCell ref="A4:G4"/>
    <mergeCell ref="B40:G40"/>
    <mergeCell ref="B6:C6"/>
    <mergeCell ref="B7:C7"/>
    <mergeCell ref="B8:C8"/>
    <mergeCell ref="B9:C9"/>
    <mergeCell ref="B10:C10"/>
  </mergeCells>
  <pageMargins left="0.30408653846153844" right="0.23798076923076922" top="0.75" bottom="0.7005774456521739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ค่าใช้จ่าย</vt:lpstr>
      <vt:lpstr>สรุป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Urintra</dc:creator>
  <cp:lastModifiedBy>dt-klc017</cp:lastModifiedBy>
  <cp:lastPrinted>2019-10-15T08:15:59Z</cp:lastPrinted>
  <dcterms:created xsi:type="dcterms:W3CDTF">2019-02-28T01:40:03Z</dcterms:created>
  <dcterms:modified xsi:type="dcterms:W3CDTF">2019-10-15T15:27:35Z</dcterms:modified>
</cp:coreProperties>
</file>