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2_LU\03_Study visit\2016\201605 เกิดอะไรขึ้นที่น่าน\Bugeting\"/>
    </mc:Choice>
  </mc:AlternateContent>
  <bookViews>
    <workbookView xWindow="0" yWindow="0" windowWidth="20490" windowHeight="7755" firstSheet="1" activeTab="1"/>
  </bookViews>
  <sheets>
    <sheet name="Program" sheetId="1" r:id="rId1"/>
    <sheet name="Summary" sheetId="6" r:id="rId2"/>
    <sheet name="คณะ" sheetId="2" r:id="rId3"/>
    <sheet name="MFLF staff" sheetId="4" r:id="rId4"/>
    <sheet name="MFLFสนามยานยนต์" sheetId="5" r:id="rId5"/>
    <sheet name="Glow and others" sheetId="7" r:id="rId6"/>
    <sheet name="สื่อ" sheetId="8" r:id="rId7"/>
    <sheet name="Participant" sheetId="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6" l="1"/>
  <c r="G15" i="6"/>
  <c r="H15" i="6"/>
  <c r="E15" i="6" l="1"/>
  <c r="E7" i="6"/>
  <c r="G9" i="6" l="1"/>
  <c r="I9" i="6"/>
  <c r="E9" i="6"/>
  <c r="E8" i="6"/>
  <c r="J6" i="6"/>
  <c r="E10" i="6"/>
  <c r="G10" i="6"/>
  <c r="E11" i="6"/>
  <c r="G11" i="6"/>
  <c r="E12" i="6"/>
  <c r="F12" i="6"/>
  <c r="G12" i="6"/>
  <c r="H12" i="6"/>
  <c r="I12" i="6"/>
  <c r="F13" i="6"/>
  <c r="G13" i="6"/>
  <c r="H13" i="6"/>
  <c r="I13" i="6"/>
  <c r="E14" i="6"/>
  <c r="F14" i="6"/>
  <c r="G14" i="6"/>
  <c r="H14" i="6"/>
  <c r="I7" i="6"/>
  <c r="H7" i="6"/>
  <c r="G7" i="6"/>
  <c r="K16" i="8"/>
  <c r="L16" i="8" s="1"/>
  <c r="K16" i="7"/>
  <c r="L16" i="7" s="1"/>
  <c r="K16" i="5"/>
  <c r="L16" i="5" s="1"/>
  <c r="K97" i="8"/>
  <c r="K96" i="8"/>
  <c r="K95" i="8"/>
  <c r="K94" i="8"/>
  <c r="K93" i="8"/>
  <c r="K92" i="8"/>
  <c r="K91" i="8" s="1"/>
  <c r="K11" i="8" s="1"/>
  <c r="I14" i="6" s="1"/>
  <c r="K90" i="8"/>
  <c r="K89" i="8"/>
  <c r="K88" i="8"/>
  <c r="K87" i="8"/>
  <c r="K85" i="8" s="1"/>
  <c r="K9" i="8" s="1"/>
  <c r="K86" i="8"/>
  <c r="K84" i="8"/>
  <c r="K83" i="8"/>
  <c r="K82" i="8"/>
  <c r="K81" i="8"/>
  <c r="K80" i="8"/>
  <c r="K76" i="8" s="1"/>
  <c r="K8" i="8" s="1"/>
  <c r="I11" i="6" s="1"/>
  <c r="K79" i="8"/>
  <c r="K78" i="8"/>
  <c r="K75" i="8"/>
  <c r="K74" i="8"/>
  <c r="K73" i="8"/>
  <c r="K72" i="8"/>
  <c r="K70" i="8"/>
  <c r="K69" i="8"/>
  <c r="K68" i="8"/>
  <c r="K66" i="8"/>
  <c r="K65" i="8"/>
  <c r="K64" i="8"/>
  <c r="K62" i="8"/>
  <c r="K61" i="8"/>
  <c r="K60" i="8"/>
  <c r="K59" i="8"/>
  <c r="K57" i="8"/>
  <c r="K56" i="8"/>
  <c r="K55" i="8"/>
  <c r="K52" i="8"/>
  <c r="K51" i="8"/>
  <c r="K50" i="8"/>
  <c r="K49" i="8"/>
  <c r="K48" i="8"/>
  <c r="K47" i="8"/>
  <c r="K46" i="8"/>
  <c r="K45" i="8"/>
  <c r="K44" i="8"/>
  <c r="K43" i="8"/>
  <c r="K42" i="8"/>
  <c r="K41" i="8" s="1"/>
  <c r="K6" i="8" s="1"/>
  <c r="K10" i="8"/>
  <c r="K97" i="7"/>
  <c r="K96" i="7"/>
  <c r="K95" i="7"/>
  <c r="K94" i="7"/>
  <c r="K93" i="7"/>
  <c r="K92" i="7"/>
  <c r="K91" i="7" s="1"/>
  <c r="K11" i="7" s="1"/>
  <c r="K90" i="7"/>
  <c r="K89" i="7" s="1"/>
  <c r="K10" i="7" s="1"/>
  <c r="K88" i="7"/>
  <c r="K87" i="7"/>
  <c r="K86" i="7"/>
  <c r="K85" i="7" s="1"/>
  <c r="K9" i="7" s="1"/>
  <c r="K84" i="7"/>
  <c r="K83" i="7"/>
  <c r="K82" i="7"/>
  <c r="K81" i="7"/>
  <c r="K80" i="7"/>
  <c r="K79" i="7"/>
  <c r="K78" i="7"/>
  <c r="K75" i="7"/>
  <c r="K74" i="7"/>
  <c r="K73" i="7"/>
  <c r="K72" i="7"/>
  <c r="K70" i="7"/>
  <c r="K69" i="7"/>
  <c r="K68" i="7"/>
  <c r="K66" i="7"/>
  <c r="K65" i="7"/>
  <c r="K64" i="7"/>
  <c r="K62" i="7"/>
  <c r="K61" i="7"/>
  <c r="K60" i="7"/>
  <c r="K59" i="7"/>
  <c r="K57" i="7"/>
  <c r="K56" i="7"/>
  <c r="K55" i="7"/>
  <c r="K52" i="7"/>
  <c r="K51" i="7"/>
  <c r="K50" i="7"/>
  <c r="K49" i="7"/>
  <c r="K48" i="7"/>
  <c r="K47" i="7"/>
  <c r="K46" i="7"/>
  <c r="K45" i="7"/>
  <c r="K44" i="7"/>
  <c r="K43" i="7"/>
  <c r="K42" i="7"/>
  <c r="K41" i="7" s="1"/>
  <c r="K6" i="7" s="1"/>
  <c r="K97" i="5"/>
  <c r="K96" i="5"/>
  <c r="K95" i="5"/>
  <c r="K94" i="5"/>
  <c r="K93" i="5"/>
  <c r="K92" i="5"/>
  <c r="K91" i="5" s="1"/>
  <c r="K11" i="5" s="1"/>
  <c r="K90" i="5"/>
  <c r="K89" i="5" s="1"/>
  <c r="K10" i="5" s="1"/>
  <c r="K88" i="5"/>
  <c r="K87" i="5"/>
  <c r="K86" i="5"/>
  <c r="K85" i="5" s="1"/>
  <c r="K9" i="5" s="1"/>
  <c r="K84" i="5"/>
  <c r="K83" i="5"/>
  <c r="K82" i="5"/>
  <c r="K81" i="5"/>
  <c r="K80" i="5"/>
  <c r="K79" i="5"/>
  <c r="K78" i="5"/>
  <c r="K75" i="5"/>
  <c r="K74" i="5"/>
  <c r="K73" i="5"/>
  <c r="K72" i="5"/>
  <c r="K70" i="5"/>
  <c r="K69" i="5"/>
  <c r="K68" i="5"/>
  <c r="K66" i="5"/>
  <c r="K65" i="5"/>
  <c r="K64" i="5"/>
  <c r="K62" i="5"/>
  <c r="K61" i="5"/>
  <c r="K60" i="5"/>
  <c r="K59" i="5"/>
  <c r="K57" i="5"/>
  <c r="K56" i="5"/>
  <c r="K55" i="5"/>
  <c r="K52" i="5"/>
  <c r="K51" i="5"/>
  <c r="K50" i="5"/>
  <c r="K49" i="5"/>
  <c r="K48" i="5"/>
  <c r="K47" i="5"/>
  <c r="K46" i="5"/>
  <c r="K45" i="5"/>
  <c r="K44" i="5"/>
  <c r="K43" i="5"/>
  <c r="K42" i="5"/>
  <c r="K97" i="4"/>
  <c r="K96" i="4"/>
  <c r="K95" i="4"/>
  <c r="K94" i="4"/>
  <c r="K93" i="4"/>
  <c r="K92" i="4"/>
  <c r="K90" i="4"/>
  <c r="K89" i="4" s="1"/>
  <c r="K10" i="4" s="1"/>
  <c r="K88" i="4"/>
  <c r="K87" i="4"/>
  <c r="K86" i="4"/>
  <c r="K84" i="4"/>
  <c r="K83" i="4"/>
  <c r="K82" i="4"/>
  <c r="K81" i="4"/>
  <c r="K80" i="4"/>
  <c r="K79" i="4"/>
  <c r="K78" i="4"/>
  <c r="K75" i="4"/>
  <c r="K74" i="4"/>
  <c r="K73" i="4"/>
  <c r="K72" i="4"/>
  <c r="K70" i="4"/>
  <c r="K69" i="4"/>
  <c r="K68" i="4"/>
  <c r="K66" i="4"/>
  <c r="K65" i="4"/>
  <c r="K64" i="4"/>
  <c r="K62" i="4"/>
  <c r="K61" i="4"/>
  <c r="K60" i="4"/>
  <c r="K59" i="4"/>
  <c r="K57" i="4"/>
  <c r="K56" i="4"/>
  <c r="K55" i="4"/>
  <c r="K52" i="4"/>
  <c r="K51" i="4"/>
  <c r="K50" i="4"/>
  <c r="K49" i="4"/>
  <c r="K48" i="4"/>
  <c r="K47" i="4"/>
  <c r="K46" i="4"/>
  <c r="K45" i="4"/>
  <c r="K44" i="4"/>
  <c r="K43" i="4"/>
  <c r="K42" i="4"/>
  <c r="I15" i="6" l="1"/>
  <c r="F8" i="6"/>
  <c r="H8" i="6"/>
  <c r="J12" i="6"/>
  <c r="J14" i="6"/>
  <c r="G16" i="6"/>
  <c r="K53" i="8"/>
  <c r="K76" i="7"/>
  <c r="K8" i="7" s="1"/>
  <c r="H11" i="6" s="1"/>
  <c r="K76" i="5"/>
  <c r="K8" i="5" s="1"/>
  <c r="K53" i="7"/>
  <c r="K7" i="7" s="1"/>
  <c r="H10" i="6" s="1"/>
  <c r="K53" i="5"/>
  <c r="K7" i="5" s="1"/>
  <c r="K41" i="5"/>
  <c r="K6" i="5" s="1"/>
  <c r="K91" i="4"/>
  <c r="K11" i="4" s="1"/>
  <c r="K85" i="4"/>
  <c r="K9" i="4" s="1"/>
  <c r="K76" i="4"/>
  <c r="K8" i="4" s="1"/>
  <c r="F11" i="6" s="1"/>
  <c r="K53" i="4"/>
  <c r="K7" i="4" s="1"/>
  <c r="F10" i="6" s="1"/>
  <c r="K41" i="4"/>
  <c r="K6" i="4" s="1"/>
  <c r="F7" i="6" s="1"/>
  <c r="F9" i="6" s="1"/>
  <c r="J11" i="6" l="1"/>
  <c r="J15" i="6" s="1"/>
  <c r="J8" i="6"/>
  <c r="F16" i="6"/>
  <c r="J7" i="6"/>
  <c r="H9" i="6"/>
  <c r="J9" i="6" s="1"/>
  <c r="K7" i="8"/>
  <c r="I10" i="6" s="1"/>
  <c r="K12" i="7"/>
  <c r="L7" i="7" s="1"/>
  <c r="K12" i="5"/>
  <c r="L7" i="5" s="1"/>
  <c r="L8" i="5"/>
  <c r="L6" i="5"/>
  <c r="K14" i="5"/>
  <c r="K12" i="4"/>
  <c r="L6" i="4" s="1"/>
  <c r="K83" i="2"/>
  <c r="K43" i="2"/>
  <c r="C16" i="3"/>
  <c r="B16" i="3"/>
  <c r="C15" i="3"/>
  <c r="B15" i="3"/>
  <c r="B7" i="3"/>
  <c r="B8" i="3"/>
  <c r="B9" i="3"/>
  <c r="B10" i="3"/>
  <c r="H16" i="6" l="1"/>
  <c r="K12" i="8"/>
  <c r="K14" i="8" s="1"/>
  <c r="J10" i="6"/>
  <c r="I16" i="6"/>
  <c r="L12" i="5"/>
  <c r="L11" i="5"/>
  <c r="L10" i="5"/>
  <c r="L9" i="5"/>
  <c r="L12" i="7"/>
  <c r="L9" i="7"/>
  <c r="L8" i="7"/>
  <c r="L10" i="7"/>
  <c r="K14" i="7"/>
  <c r="L11" i="7"/>
  <c r="L6" i="7"/>
  <c r="L12" i="4"/>
  <c r="K14" i="4"/>
  <c r="K16" i="4" s="1"/>
  <c r="L16" i="4" s="1"/>
  <c r="L8" i="4"/>
  <c r="L7" i="4"/>
  <c r="L9" i="4"/>
  <c r="L11" i="4"/>
  <c r="L10" i="4"/>
  <c r="A37" i="1"/>
  <c r="C37" i="1" s="1"/>
  <c r="A30" i="1"/>
  <c r="A29" i="1"/>
  <c r="A27" i="1"/>
  <c r="A26" i="1"/>
  <c r="C26" i="1" s="1"/>
  <c r="A16" i="1"/>
  <c r="A15" i="1"/>
  <c r="C15" i="1" s="1"/>
  <c r="L6" i="8" l="1"/>
  <c r="L12" i="8"/>
  <c r="L11" i="8"/>
  <c r="L8" i="8"/>
  <c r="L10" i="8"/>
  <c r="L9" i="8"/>
  <c r="L7" i="8"/>
  <c r="K74" i="2"/>
  <c r="K97" i="2"/>
  <c r="K89" i="2"/>
  <c r="K10" i="2" s="1"/>
  <c r="E13" i="6" s="1"/>
  <c r="K88" i="2"/>
  <c r="K87" i="2"/>
  <c r="K86" i="2"/>
  <c r="K82" i="2"/>
  <c r="K80" i="2"/>
  <c r="K78" i="2"/>
  <c r="K79" i="2"/>
  <c r="J13" i="6" l="1"/>
  <c r="K85" i="2"/>
  <c r="K9" i="2" s="1"/>
  <c r="K62" i="2"/>
  <c r="K51" i="2"/>
  <c r="K47" i="2"/>
  <c r="K48" i="2"/>
  <c r="K49" i="2"/>
  <c r="B6" i="3"/>
  <c r="B4" i="1"/>
  <c r="A65" i="1"/>
  <c r="C65" i="1" s="1"/>
  <c r="C63" i="1"/>
  <c r="A64" i="1"/>
  <c r="C64" i="1" s="1"/>
  <c r="A59" i="1"/>
  <c r="C59" i="1" s="1"/>
  <c r="A58" i="1"/>
  <c r="C58" i="1" s="1"/>
  <c r="A57" i="1"/>
  <c r="C57" i="1" s="1"/>
  <c r="A56" i="1"/>
  <c r="C56" i="1" s="1"/>
  <c r="A55" i="1"/>
  <c r="C55" i="1" s="1"/>
  <c r="A54" i="1"/>
  <c r="C54" i="1" s="1"/>
  <c r="A53" i="1"/>
  <c r="C53" i="1" s="1"/>
  <c r="A52" i="1"/>
  <c r="C52" i="1" s="1"/>
  <c r="C51" i="1"/>
  <c r="A50" i="1"/>
  <c r="C50" i="1" s="1"/>
  <c r="C49" i="1"/>
  <c r="A45" i="1"/>
  <c r="C45" i="1" s="1"/>
  <c r="A44" i="1"/>
  <c r="C44" i="1" s="1"/>
  <c r="A43" i="1"/>
  <c r="C43" i="1" s="1"/>
  <c r="A42" i="1"/>
  <c r="C42" i="1" s="1"/>
  <c r="A41" i="1"/>
  <c r="C41" i="1" s="1"/>
  <c r="A38" i="1"/>
  <c r="C38" i="1" s="1"/>
  <c r="A39" i="1"/>
  <c r="C39" i="1" s="1"/>
  <c r="A40" i="1"/>
  <c r="C40" i="1" s="1"/>
  <c r="A36" i="1"/>
  <c r="C36" i="1" s="1"/>
  <c r="A35" i="1"/>
  <c r="C35" i="1" s="1"/>
  <c r="C34" i="1"/>
  <c r="C30" i="1"/>
  <c r="C29" i="1"/>
  <c r="A28" i="1"/>
  <c r="C28" i="1" s="1"/>
  <c r="C27" i="1"/>
  <c r="A23" i="1"/>
  <c r="C23" i="1" s="1"/>
  <c r="C25" i="1"/>
  <c r="A22" i="1"/>
  <c r="C22" i="1" s="1"/>
  <c r="C21" i="1"/>
  <c r="A17" i="1"/>
  <c r="C17" i="1" s="1"/>
  <c r="C16" i="1"/>
  <c r="A14" i="1"/>
  <c r="C14" i="1" s="1"/>
  <c r="A13" i="1"/>
  <c r="C13" i="1" s="1"/>
  <c r="A12" i="1"/>
  <c r="C12" i="1" s="1"/>
  <c r="A11" i="1"/>
  <c r="C11" i="1" s="1"/>
  <c r="A10" i="1"/>
  <c r="C10" i="1" s="1"/>
  <c r="C9" i="1"/>
  <c r="E16" i="6" l="1"/>
  <c r="B11" i="3"/>
  <c r="K72" i="2" s="1"/>
  <c r="K92" i="2"/>
  <c r="K94" i="2"/>
  <c r="K93" i="2"/>
  <c r="K96" i="2"/>
  <c r="K52" i="2"/>
  <c r="K95" i="2"/>
  <c r="K55" i="2"/>
  <c r="K60" i="2"/>
  <c r="K65" i="2"/>
  <c r="K69" i="2"/>
  <c r="K70" i="2"/>
  <c r="K57" i="2" l="1"/>
  <c r="K59" i="2"/>
  <c r="K68" i="2"/>
  <c r="K66" i="2"/>
  <c r="K64" i="2"/>
  <c r="K61" i="2"/>
  <c r="K56" i="2"/>
  <c r="K73" i="2"/>
  <c r="K81" i="2"/>
  <c r="K50" i="2"/>
  <c r="K91" i="2"/>
  <c r="K11" i="2" s="1"/>
  <c r="K42" i="2" l="1"/>
  <c r="F46" i="2"/>
  <c r="K46" i="2" s="1"/>
  <c r="K45" i="2"/>
  <c r="K84" i="2"/>
  <c r="K76" i="2" s="1"/>
  <c r="K8" i="2" s="1"/>
  <c r="K75" i="2"/>
  <c r="K53" i="2" s="1"/>
  <c r="K7" i="2" s="1"/>
  <c r="K44" i="2"/>
  <c r="K41" i="2" l="1"/>
  <c r="K6" i="2" s="1"/>
  <c r="K12" i="2" s="1"/>
  <c r="L6" i="2" l="1"/>
  <c r="K14" i="2"/>
  <c r="K15" i="2" s="1"/>
  <c r="K16" i="2" s="1"/>
  <c r="L16" i="2" s="1"/>
  <c r="L8" i="2"/>
  <c r="L9" i="2"/>
  <c r="L12" i="2"/>
  <c r="L10" i="2"/>
  <c r="L7" i="2"/>
  <c r="L11" i="2"/>
</calcChain>
</file>

<file path=xl/sharedStrings.xml><?xml version="1.0" encoding="utf-8"?>
<sst xmlns="http://schemas.openxmlformats.org/spreadsheetml/2006/main" count="1409" uniqueCount="255">
  <si>
    <t>เกิดอะไรขึ้นที่น่าน</t>
  </si>
  <si>
    <t>กำหนดการ</t>
  </si>
  <si>
    <t>18 - 22 พฤษภาคม 2559</t>
  </si>
  <si>
    <t>เดินทางจากท่าอากาศยานดอนเมือง ไปยังท่าอากาศยานน่านนคร โดยสายการบิน Air Asia เที่ยวบินที่ FD 3554</t>
  </si>
  <si>
    <t>เดินทางจากท่าอากาศยานน่านนคร ไปยังสำนักงานโครงการปลูกป่า สร้างคน โครงการปลูกป่า สร้างคน บนวิถีพอเพียง รักษาต้นน้ำ บรรเทาอุทกภัย บ้านเปียงก่อ ต.ขุนน่าน อ.เฉลิมพระเกียรติ จ.น่าน</t>
  </si>
  <si>
    <t>รับประทานอาหารกลางวัน</t>
  </si>
  <si>
    <t>Day 1</t>
  </si>
  <si>
    <t>วันพุธที่ 18 พฤษภาคม 2559</t>
  </si>
  <si>
    <t>เดินทางไปยังบ้านบวกหญ้า</t>
  </si>
  <si>
    <t>เดินเขาหัวโล้นบ้านบวกหญ้า</t>
  </si>
  <si>
    <t>เวลาเริ่ม</t>
  </si>
  <si>
    <t>เวลาสิ้นสุด</t>
  </si>
  <si>
    <t>ระยะเวลา (ชม.:นาที)</t>
  </si>
  <si>
    <t>หมายเหตุ</t>
  </si>
  <si>
    <t>ประเด็น</t>
  </si>
  <si>
    <t>รับประทานอาหารเย็น</t>
  </si>
  <si>
    <t>กิจกรรมกระบวนการประจำวัน</t>
  </si>
  <si>
    <t>Glow</t>
  </si>
  <si>
    <t>Day 2</t>
  </si>
  <si>
    <t>วันพฤหัสบดีที่ 19 พฤษภาคม 2559</t>
  </si>
  <si>
    <t>รับประทานอาหารเช้า</t>
  </si>
  <si>
    <t>ออกเดินทางไปยังบ้านน้ำช้าง</t>
  </si>
  <si>
    <t>บรรยายระหว่างเดิน</t>
  </si>
  <si>
    <t>พูดคุยกับเด็ก กิจกรรมรดน้ำต้นประดู่ และปลูกต้นไม้</t>
  </si>
  <si>
    <t>เดินทางไปยังสำนักงานโครงการปลูกป่าฯ บ้านเปียงก่อ</t>
  </si>
  <si>
    <t>เดินแปลงป่าเศรษฐกิจบ้านน้ำช้าง</t>
  </si>
  <si>
    <t>เห็นภาพรวมปัญหาป่าและนํ้า
เข้าใจถึงความเชื่อมโยงของ “น่าน”
ป่าต้นนํ้าถึงปลายนํ้า “กรุงเทพ” คนต้นน้ำ กลางน้ำ ปลายน้ำ
เห็นพื้นที่จริง</t>
  </si>
  <si>
    <t>วิทยากร</t>
  </si>
  <si>
    <t>ปลูกทุกอย่างที่กิน กินทุกอย่างที่ปลูก? เกษตรพื้นฐาน อาหารปลอดภัย?</t>
  </si>
  <si>
    <t>พี่แก้ว</t>
  </si>
  <si>
    <t>ลุงยงค์</t>
  </si>
  <si>
    <t>พี่ณรงค์</t>
  </si>
  <si>
    <t>โครงการเด็กรักป่า จิตสำนึกเรื่องการอนุรักษ์ที่ต้องถ่ายทอดและปลูกฝังให้กับเยาวชนคนรุ่นใหม่</t>
  </si>
  <si>
    <t>Day 3</t>
  </si>
  <si>
    <t>วันศุกร์ที่ 20 พฤษภาคม 2559</t>
  </si>
  <si>
    <t>เดินทางไปยังฝายแก้ง ตำบลศิลาแลง อำเภอปัว</t>
  </si>
  <si>
    <t>ศึกษาดูงานการซ่อมแซมปรับปรุงโครงการชลประทานขนาดกลางและการบริหารจัดการชุมชนเพื่อซ่อมแซมฝาย</t>
  </si>
  <si>
    <t>เยี่ยมชมวัดหนองบัว วัดเก่าแก่ประจำหมู่บ้านหนองบัว ต. ป่าคา อ. ท่าวังผา จ. น่าน</t>
  </si>
  <si>
    <t>ศึกษาแปลงเกษตรผสมผสานของนางสาวณัฎฐณิชา มังคละ และนางศรีคำ มังคละ บ้านน้ำป้าก ต.ตาลชุม อ.ท่าวังผา</t>
  </si>
  <si>
    <t xml:space="preserve">การแก้ปัญหาอย่างยั่งยืน กิจกรรมการพัฒนาด้านระบบน้ำ การเกษตร การส่งเสริมอาชีพ แก้ปัญหาหนี้สินด้วยการทำเกษตรผสมผสาน  </t>
  </si>
  <si>
    <t>เดินทางไปยังอ.เมือง จ.น่าน</t>
  </si>
  <si>
    <t>เยี่ยมชมวัดช้างค้ำ วัดภูมินทร์ ลานประเพณี</t>
  </si>
  <si>
    <t>Day 4</t>
  </si>
  <si>
    <t xml:space="preserve">วันเสาร์ที่ 21 พฤษภาคม 2559 </t>
  </si>
  <si>
    <t>เดินทางไปยังอุทยานศิลปะวัฒนธรรมแม่ฟ้าหลวง</t>
  </si>
  <si>
    <t>เดินทางไปยังโครงการพัฒนาดอยตุง (พื้นที่ทรงงาน) อันเนื่องมาจากพระราชดำริ</t>
  </si>
  <si>
    <t>หอแก้ว เข้าประตูด้านหอแก้ว ไปถึงทานข้าวเลย</t>
  </si>
  <si>
    <t>ศึกษาดูงานศูนย์ผลิตและจำหน่ายงานมือ</t>
  </si>
  <si>
    <t>โรงทอที่เดียว</t>
  </si>
  <si>
    <t>เดินทางไปยังสถานีประมง</t>
  </si>
  <si>
    <t>เดินป่าเส้นทางศึกษาธรรมชาติดอยตุง</t>
  </si>
  <si>
    <t xml:space="preserve">เดินทางไปยังดอยตุงลอด์จ </t>
  </si>
  <si>
    <t>เช็คอินน์ พักผ่อนตามอัธยาศัย</t>
  </si>
  <si>
    <t>Day 5</t>
  </si>
  <si>
    <t>วันอาทิตย์ที่ 22 พฤษภาคม 2559</t>
  </si>
  <si>
    <t>รับประทานอาหารเช้า เช็คเอ้าท์</t>
  </si>
  <si>
    <t>สรุปทริป เกิดอะไรขึ้นที่น่าน</t>
  </si>
  <si>
    <t>เยี่ยมชมพระตำหนักดอยตุง กราบสมเด็จย่า และชมหอแห่งแรงบันดาลใจ</t>
  </si>
  <si>
    <t>เดินทางไปยังสนามบินนานาชาติแม่ฟ้าหลวง</t>
  </si>
  <si>
    <t>TBC</t>
  </si>
  <si>
    <t>การสร้างงานสร้างอาชีพ</t>
  </si>
  <si>
    <t>สัมผัสพื้นที่จริง ปลูกป่า ปลูกคน คนกับป่าอยู่ร่วมกัน</t>
  </si>
  <si>
    <t>คณะกรรมการฝาย</t>
  </si>
  <si>
    <t>พี่แต้ว ป้าศรีคำ</t>
  </si>
  <si>
    <t>ป้าคำ</t>
  </si>
  <si>
    <t>ประมาณการค่าใช้จ่าย</t>
  </si>
  <si>
    <t>ลำดับ</t>
  </si>
  <si>
    <t>รายการ</t>
  </si>
  <si>
    <t>จำนวน</t>
  </si>
  <si>
    <t>หน่วย</t>
  </si>
  <si>
    <t>ผู้เข้าร่วม</t>
  </si>
  <si>
    <t>ชื่อ</t>
  </si>
  <si>
    <t>นามสกุล</t>
  </si>
  <si>
    <t>เลขบัตรประชาชน</t>
  </si>
  <si>
    <t>ประเภท</t>
  </si>
  <si>
    <t>วันเดินทางไป</t>
  </si>
  <si>
    <t>วันเดินทางกลับ</t>
  </si>
  <si>
    <t>พี่หวาน</t>
  </si>
  <si>
    <t>พี่ตั๊บ</t>
  </si>
  <si>
    <t>พี่แพร</t>
  </si>
  <si>
    <t>พี่พร</t>
  </si>
  <si>
    <t>จาก</t>
  </si>
  <si>
    <t>โดย</t>
  </si>
  <si>
    <t>Participant</t>
  </si>
  <si>
    <t>สื่อ</t>
  </si>
  <si>
    <t>Total</t>
  </si>
  <si>
    <t>ค่าเดินทาง</t>
  </si>
  <si>
    <t>คน</t>
  </si>
  <si>
    <t>เที่ยว</t>
  </si>
  <si>
    <t>คิดเป็นเงิน</t>
  </si>
  <si>
    <t xml:space="preserve">รถ 4WD ใช้ 18 - 21 พ.ค. </t>
  </si>
  <si>
    <t>คัน</t>
  </si>
  <si>
    <t>วัน</t>
  </si>
  <si>
    <t>ยานยนต์ ดอยตุง นั่งคันละ 4 - 5 คน</t>
  </si>
  <si>
    <t>ราคาทุนต่อหน่วย (บาท)</t>
  </si>
  <si>
    <t>ประมาณการ</t>
  </si>
  <si>
    <t>ค่าเบี้ยเลี้ยงพขร. 17 - 21 พ.ค.</t>
  </si>
  <si>
    <t>ไปก่อน 1 วัน รอรับคณะ</t>
  </si>
  <si>
    <t>รถตู้ส่งสนามบิน 22 พ.ค.</t>
  </si>
  <si>
    <t>รถส่วนล่วงหน้า 21 พ.ค.</t>
  </si>
  <si>
    <t>รถส่วนล่วงหน้า นำ และอำนวยความสะดวกคณะ</t>
  </si>
  <si>
    <t>ดอยตุง รวมน้ำมัน</t>
  </si>
  <si>
    <t>น่าน รวมน้ำมัน</t>
  </si>
  <si>
    <t xml:space="preserve">ตั๋วเครื่องบิน เชียงราย - ดอนเมือง </t>
  </si>
  <si>
    <t>สำรองรถ กรณีมีคนกลับก่อน</t>
  </si>
  <si>
    <t>กรณี influencer ขอกลับก่อนทริปจบ</t>
  </si>
  <si>
    <t>ประกันการเดินทาง</t>
  </si>
  <si>
    <t>ค่าอาหาร</t>
  </si>
  <si>
    <t>18 พ.ค.</t>
  </si>
  <si>
    <t>กลางวัน</t>
  </si>
  <si>
    <t>เย็น</t>
  </si>
  <si>
    <t>เปียงก่อ</t>
  </si>
  <si>
    <t>มื้อ</t>
  </si>
  <si>
    <t>19 พ.ค.</t>
  </si>
  <si>
    <t>เช้า</t>
  </si>
  <si>
    <t>เปียงก่อ (ห่อข้าว)</t>
  </si>
  <si>
    <t>อาหารกลางวันชาวบ้าน/ผู้นำที่ร่วมกิจกรรม</t>
  </si>
  <si>
    <t>20 พ.ค.</t>
  </si>
  <si>
    <t>ร้านร่มโพธิ์</t>
  </si>
  <si>
    <t>TBC ประมาณการ</t>
  </si>
  <si>
    <t>21 พ.ค.</t>
  </si>
  <si>
    <t>ทานกันมาเอง</t>
  </si>
  <si>
    <t>เหมา</t>
  </si>
  <si>
    <t>22 พ.ค.</t>
  </si>
  <si>
    <t>ประมาณการ มินิสีสันแห่งดอยตุง รวมอาหาร สถานที่ ไฟ การแสดง</t>
  </si>
  <si>
    <t>ศาลาลีลาวดี</t>
  </si>
  <si>
    <t>ค่าที่พัก</t>
  </si>
  <si>
    <t>บ้าน VIP</t>
  </si>
  <si>
    <t>เต้นท์</t>
  </si>
  <si>
    <t>หลัง</t>
  </si>
  <si>
    <t>คืน</t>
  </si>
  <si>
    <t>ฟูกเสริม</t>
  </si>
  <si>
    <t>ชุด</t>
  </si>
  <si>
    <t>โรงแรมเทวราช</t>
  </si>
  <si>
    <t>ห้อง</t>
  </si>
  <si>
    <t>พักคู่ รวมอาหารเช้า รวมที่พักยานยนต์</t>
  </si>
  <si>
    <t>DTL</t>
  </si>
  <si>
    <t>พักคู่ ไม่รวมอาหารเช้า ไม่รวมที่พักจนท.</t>
  </si>
  <si>
    <t>คิดค่าเสื่อม นอนหลังละ 4 คน</t>
  </si>
  <si>
    <t>ประมาณการค่าจัดหาและซักรีดฟูกลาปูที่นอน</t>
  </si>
  <si>
    <t>ประมาณการค่าจัดหาและซักรีดฟูก/เครื่องนอน ไม่รวมของยานยนต์</t>
  </si>
  <si>
    <t>ผญ.กานต์</t>
  </si>
  <si>
    <t>ป้าศรีคำ</t>
  </si>
  <si>
    <t>ค่าวัสดุอุปกรณ์</t>
  </si>
  <si>
    <t>Glow วิทยากรกระบวนการ</t>
  </si>
  <si>
    <t>บริการ</t>
  </si>
  <si>
    <t>กระเป๋า KLC</t>
  </si>
  <si>
    <t>***ไม่คิดเบี้ยเลี้ยงจนท.ที่ดูแลคณะ ยกเว้นจนท.ยานยนต์ โดยคิดเป็นต่อคนต่อมื้อเหมือนของคณะ เพรามีหลายมื้อที่ราคาสูงกว่าเบี้ยเลี้ยงทั้งวัน</t>
  </si>
  <si>
    <t>ใบ/คน</t>
  </si>
  <si>
    <t>บัตรเข้าชมหอ</t>
  </si>
  <si>
    <t>บัตรเข้าชมตำหนัก</t>
  </si>
  <si>
    <t>เอกสารแจกคณะ</t>
  </si>
  <si>
    <t>ชุด/คน</t>
  </si>
  <si>
    <t>วัสดุสิ้นเปลืองอื่นๆ</t>
  </si>
  <si>
    <t>ครั้ง</t>
  </si>
  <si>
    <t>รับประทานอาหารกลางวัน เดินทางกลับกรุงเทพฯ โดยสวัสดิภาพโดยสายการบิน.... เที่ยวบินที่ .............</t>
  </si>
  <si>
    <t>บัตรเข้าชมไร่แม่ฟ้าหลวง</t>
  </si>
  <si>
    <t>เฮือนข่วงน่าน</t>
  </si>
  <si>
    <t>ค่าวิทยากรในพื้นที่</t>
  </si>
  <si>
    <t>วิทยากรกระบวนการ</t>
  </si>
  <si>
    <t>เบี้ยเลี้ยงจนท. 17 พ.ค.</t>
  </si>
  <si>
    <t>เฉพาะผู้เข้าร่วม</t>
  </si>
  <si>
    <t xml:space="preserve">น้ำดื่ม ตกแต่งสถานที่ </t>
  </si>
  <si>
    <t>ค่าน้ำมันรถ 4WD</t>
  </si>
  <si>
    <t>รถกระเป๋า 22 พ.ค.</t>
  </si>
  <si>
    <t>บาท</t>
  </si>
  <si>
    <t>สรุปค่าใช้จ่ายแยกหมวด</t>
  </si>
  <si>
    <t>ประมาณการ (ตั๋วเริ่มเต็ม ต้องรีบจอง และเช็คว่าเที่ยวบินนี้มีกี่ที่นั่ง) Options: 1)นั่งรถทัวร์ไป 2) staff บางส่วนไปก่อน ลงดอยตุง นั่งรถยานยนต์ไป ราคาตั๋ว ณ 2/5/2559 คือ 990 บาท/ที่นั่ง ตุ๊ดตู่ไปจากดอยตุง</t>
  </si>
  <si>
    <t>ประมาณการ (ตั๋วเริ่มเต็ม ต้องรีบจอง และเช็คว่าเที่ยวบินนี้มีกี่ที่นั่ง) Option: นั่งรถทัวร์กลับ  ราคาตั๋ว ณ 2/5/2559 Lion Air คือ 1,850 บาท/ที่นั่ง ตุ๊ดตู่ไม่กลับกทม.</t>
  </si>
  <si>
    <t>ตุ๊ดตู่+จนท.ยานยนต์เดินทางมารอรับคณะ</t>
  </si>
  <si>
    <t>ตุ๊ดตู่ เดินทางมารอคณะ</t>
  </si>
  <si>
    <r>
      <t xml:space="preserve">ใช้เส้นทางสันติสุข ผ่านลำน้ำน่าน แวะพักเข้าห้องน้ำที่... บรรยายในรถระหว่างเดินทางโดยใช้วิทยุ </t>
    </r>
    <r>
      <rPr>
        <sz val="11"/>
        <color rgb="FF0070C0"/>
        <rFont val="Calibri"/>
        <family val="2"/>
        <scheme val="minor"/>
      </rPr>
      <t xml:space="preserve">ให้ผู้เข้าร่วมถาม - ตอบได้โดยใช้วิทยุ แวะจุดกม.31/35 ดูพื้นที่ </t>
    </r>
  </si>
  <si>
    <t>ล้างจานเอง</t>
  </si>
  <si>
    <r>
      <t xml:space="preserve">นำสัมภาระเข้าที่พัก  </t>
    </r>
    <r>
      <rPr>
        <sz val="11"/>
        <color rgb="FF0070C0"/>
        <rFont val="Calibri"/>
        <family val="2"/>
        <scheme val="minor"/>
      </rPr>
      <t>แจ้งรหัส wifi กิจกรรม Ice Breaking รู้จักกันใครเป็นใคร เปลี่ยนเสื้อผ้า แจกขวดน้ำ กฎการร่วมทริป</t>
    </r>
  </si>
  <si>
    <t>ข้อมูลที่ต้องมี</t>
  </si>
  <si>
    <t>อาบน้ำ พักผ่อนตามอัธยาศัย</t>
  </si>
  <si>
    <t>ไม่ห่อข้าว ทานที่ฝาย</t>
  </si>
  <si>
    <t>ลุงยงค์นำเดิน ผญ.กานต์รอบรรยายที่จุด</t>
  </si>
  <si>
    <t>ด.ญ.ทิพานันท์ แปงอุด + 3 คน TBC</t>
  </si>
  <si>
    <t xml:space="preserve">ดา - ตัวอย่างบัตรประจำตัว สมุดประจำแปลง แผนที่แปลงป่า </t>
  </si>
  <si>
    <t>คนอยู่กับป่า มาตรการของชุมชนในการรักษาป่า</t>
  </si>
  <si>
    <r>
      <t xml:space="preserve">เจาะลึกถึงปัญหา พูดคุยกับชุมชน
สัมผัสลำนํ้าน่านแหล่งที่มาของนํ้าที่เราใช้อุปโภคบริโภค </t>
    </r>
    <r>
      <rPr>
        <sz val="11"/>
        <color rgb="FF0070C0"/>
        <rFont val="Calibri"/>
        <family val="2"/>
        <scheme val="minor"/>
      </rPr>
      <t xml:space="preserve">ป่าแต่ละประเภท การจัดการพื้นที่ </t>
    </r>
  </si>
  <si>
    <t>ที่ฝาย ผู้นำ ชาวบ้าน ช-ญ และคณะร่วมทานข้าวและพูดคุย</t>
  </si>
  <si>
    <t>ผญ.กานต์ ชาวบ้าน</t>
  </si>
  <si>
    <t>ฟังเรื่องราวประวัติศาสตร์พื้นที่</t>
  </si>
  <si>
    <t>ประวัติศาสตร์พื้นที่</t>
  </si>
  <si>
    <t>หมอน้อม</t>
  </si>
  <si>
    <t xml:space="preserve">ดา- แผนที่  รูปเก่าในอดีต </t>
  </si>
  <si>
    <t>กิจกรรมตามหาอาหารเก็บผักจากแปลงที่สำนักงานโครงการปลูกป่าฯ ประกอบอาหารเย็น</t>
  </si>
  <si>
    <t>แจกแผนที่วัตถุดิบและตะกร้า ให้ผู้เข้าร่วมแบ่งทีมไปหาวัตถุดิบทำอาหารตตามที่ต่างๆ ในแปลงเพาะ อาหารเย็นได้แก่ ต้มส้มปลาช่อนใบมะขาม คะน้าน้ำมันหอย ถั่วฝักยาวผัดพริกแกง ตำมะเขือ ฟักทองนึ่ง/เชื่อมราดกะทิ หรือเครปกล้วยตากราดซอสมัลเบอร์รี่ ไอศกรีมวนิลา</t>
  </si>
  <si>
    <t>มีร้องเพลง เล่นดนตรี</t>
  </si>
  <si>
    <t>ศึกษาดูงานฝายบ้านพ่อ</t>
  </si>
  <si>
    <t>ดา - รูปน้ำท่วมปี 2549</t>
  </si>
  <si>
    <t>คณะพบกันที่สนามบินดอนเมือง</t>
  </si>
  <si>
    <t>ควรมีสัญลักษณ์ให้ผู้เข้าร่วมติด ให้รู้ว่ามาร่วมทริปนี้ เช่น เข็มกลัด ผ้าพันคอ</t>
  </si>
  <si>
    <t>น้องไหมเตรียม Q&amp;A จาก FB 
ดาเตรียมเนื้อหามาตรา 19, 157 รูปพื้นที่ 3 ฤดู ที่จุดกม. 31/35 รูปไฟป่า บทสรุปการปลูกป่า</t>
  </si>
  <si>
    <t>ขวดน้ำใช้ขวดเดียวทั้งทริป หรือแจ้งตอน orientation ให้เขาเอากระติกน้ำมาเอง หรือแจกตอนรับจากสนามบิน</t>
  </si>
  <si>
    <r>
      <t xml:space="preserve">เดินลงมาสำนักงานไปจนถึงแม่น้ำหลังสำนักงาน </t>
    </r>
    <r>
      <rPr>
        <sz val="11"/>
        <color rgb="FF0070C0"/>
        <rFont val="Calibri"/>
        <family val="2"/>
        <scheme val="minor"/>
      </rPr>
      <t>TBC ว่าจะเดินไหม หรือดูพื้นที่อย่างเดียว</t>
    </r>
  </si>
  <si>
    <t xml:space="preserve">เห็นพื้นที่จริง น้ำน่านมาจากไหน และไหลไปไหน </t>
  </si>
  <si>
    <t>ทีมภาคสนามจะ set up พื้นที่ให้ระหว่างทางเดินดูแปลงป่าเศรษฐกิจ มีเด็กที่เข้าร่วโครงการเดินนำบรรยาย
กุ๊ก/น้องพงษ์ ให้รายชือเด็กและเตรียมประเด็น อาจจะต้องมีหนังสือถึงโรงเรียน เนื่องจากเปิดเทอมแล้ว</t>
  </si>
  <si>
    <t>รถรับจากฝาย ระหว่างทางแวะดูต้นประดู่ที่โตแล้ว ระหว่างทางกลับเปียงก่อ ก่อนถึงห้วยน้ำกลั่น</t>
  </si>
  <si>
    <t>พี่หนุงเตรียมแผนที่แหล่งวัตถุดิบ (คะน้า ถั่วฝักยาว มะเขือยาว ยอดมะขาม พืชผักสมุนไพร)</t>
  </si>
  <si>
    <t>กลางพื้นที่นา พื้นที่รับประโยชน์จากฝายบ้านพ่อ</t>
  </si>
  <si>
    <t>เช็คอินน์ ที่โรงแรมในตัวเมืองน่าน พักผ่อนตามอัธยาศัย</t>
  </si>
  <si>
    <t>ตัดกิจกรรมบายศรีและ มินิสีสันแห่งดอยตุง</t>
  </si>
  <si>
    <t>ถ้าต้องใช้ห้องประชุมใช้ปิดทองก็ได้ จริง ๆ อยากให้มีกิจกรรมคุยกับคนน่าน TBC</t>
  </si>
  <si>
    <t>แบบขันโตก TBC ว่าในเมืองมีกิจกรรมอะไร</t>
  </si>
  <si>
    <t>Glow คุณมาร์ติน เบิร์ด</t>
  </si>
  <si>
    <t>คลับ 31</t>
  </si>
  <si>
    <t>V3</t>
  </si>
  <si>
    <t>ตั๋วเครื่องบิน ดอนเมือง - น่าน ของคณะ</t>
  </si>
  <si>
    <t>ตั๋วเครื่องบิน ดอนเมือง - น่าน ของส่วนล่วงหน้า</t>
  </si>
  <si>
    <t>พิ</t>
  </si>
  <si>
    <t>ป่าน</t>
  </si>
  <si>
    <t>ทีม</t>
  </si>
  <si>
    <t>ช่างภาพ</t>
  </si>
  <si>
    <t>ตั๋วเดินทาง</t>
  </si>
  <si>
    <t>พร้อมคณะ</t>
  </si>
  <si>
    <t>ล่วงหน้า</t>
  </si>
  <si>
    <t>บิน</t>
  </si>
  <si>
    <t>รถ</t>
  </si>
  <si>
    <t>การเดินทางไป</t>
  </si>
  <si>
    <t>คณะ</t>
  </si>
  <si>
    <t>MFLF staff</t>
  </si>
  <si>
    <t>MFLF ยานยนต์</t>
  </si>
  <si>
    <t>MFLF Staff</t>
  </si>
  <si>
    <t>ยานยนต์</t>
  </si>
  <si>
    <t>DTL เตียงเสริม</t>
  </si>
  <si>
    <t>เตียง</t>
  </si>
  <si>
    <t>บริหารจัดการ 20%</t>
  </si>
  <si>
    <t>รวม</t>
  </si>
  <si>
    <t>ต่อคน</t>
  </si>
  <si>
    <t>Ceiling</t>
  </si>
  <si>
    <t>Glow+others</t>
  </si>
  <si>
    <t>ภาคสนาม+ยานยนต์+ตำรวจ</t>
  </si>
  <si>
    <t>ค่าเบี้ยเลี้ยงพขร. และตำรวจ17 - 21 พ.ค.</t>
  </si>
  <si>
    <t>ค่าเบี้ยเลี้ยงพขร. และตำรวจ 17 - 21 พ.ค.</t>
  </si>
  <si>
    <t>ประมาณการ รวมรถตำรวจ</t>
  </si>
  <si>
    <t>รอรับคณะ</t>
  </si>
  <si>
    <t>สรุปประมาณการค่าใช้จ่าย</t>
  </si>
  <si>
    <t>จำนวนคน</t>
  </si>
  <si>
    <t>วัสดุสิ้นเปลือง และสำรองฉุกเฉิน</t>
  </si>
  <si>
    <t>MFLF Staff กทม.</t>
  </si>
  <si>
    <t>MFLF ภาคสนาม ยานยนต์ ตำรวจ</t>
  </si>
  <si>
    <t>Glow and others</t>
  </si>
  <si>
    <t>ค่าใช้จ่ายต่อคน</t>
  </si>
  <si>
    <t>1.1 ตั๋วเครื่องบิน</t>
  </si>
  <si>
    <t>1.2 นอกเหนือจากตั๋วเครื่องบิน</t>
  </si>
  <si>
    <t xml:space="preserve">***ยังไม่รวม </t>
  </si>
  <si>
    <t>1. Survey trip</t>
  </si>
  <si>
    <t>2. ค่าเดินทาง/ตั๋ว/ที่พักสำหรับผู้เข้าร่วม Orientation</t>
  </si>
  <si>
    <t>3. ช่างกล้อง ช่าง vdo ที่จ้างมา</t>
  </si>
  <si>
    <t>สิงหาคม 2559</t>
  </si>
  <si>
    <t>ดา</t>
  </si>
  <si>
    <t>อิม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</si>
</sst>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20" fontId="0" fillId="0" borderId="0" xfId="0" applyNumberForma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vertical="top" wrapText="1"/>
    </xf>
    <xf numFmtId="0" fontId="0" fillId="0" borderId="0" xfId="0" applyBorder="1"/>
    <xf numFmtId="0" fontId="4" fillId="0" borderId="2" xfId="0" applyFont="1" applyBorder="1"/>
    <xf numFmtId="164" fontId="0" fillId="0" borderId="0" xfId="1" applyNumberFormat="1" applyFont="1" applyAlignment="1">
      <alignment vertical="top"/>
    </xf>
    <xf numFmtId="164" fontId="4" fillId="0" borderId="0" xfId="1" applyNumberFormat="1" applyFont="1" applyAlignment="1">
      <alignment vertical="top"/>
    </xf>
    <xf numFmtId="164" fontId="2" fillId="2" borderId="0" xfId="1" applyNumberFormat="1" applyFont="1" applyFill="1" applyAlignment="1">
      <alignment vertical="top"/>
    </xf>
    <xf numFmtId="164" fontId="2" fillId="2" borderId="0" xfId="1" applyNumberFormat="1" applyFont="1" applyFill="1" applyAlignment="1">
      <alignment horizontal="center" vertical="top" wrapText="1"/>
    </xf>
    <xf numFmtId="0" fontId="4" fillId="0" borderId="0" xfId="0" applyFont="1" applyBorder="1" applyAlignment="1">
      <alignment vertical="top"/>
    </xf>
    <xf numFmtId="164" fontId="4" fillId="0" borderId="0" xfId="1" applyNumberFormat="1" applyFont="1" applyBorder="1" applyAlignment="1">
      <alignment vertical="top"/>
    </xf>
    <xf numFmtId="0" fontId="0" fillId="0" borderId="0" xfId="0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vertical="top"/>
    </xf>
    <xf numFmtId="164" fontId="0" fillId="0" borderId="1" xfId="1" applyNumberFormat="1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64" fontId="4" fillId="0" borderId="3" xfId="1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2" xfId="0" applyBorder="1" applyAlignment="1">
      <alignment vertical="top"/>
    </xf>
    <xf numFmtId="164" fontId="0" fillId="0" borderId="2" xfId="1" applyNumberFormat="1" applyFont="1" applyBorder="1" applyAlignment="1">
      <alignment vertical="top"/>
    </xf>
    <xf numFmtId="164" fontId="4" fillId="0" borderId="2" xfId="1" applyNumberFormat="1" applyFont="1" applyBorder="1" applyAlignment="1">
      <alignment vertical="top"/>
    </xf>
    <xf numFmtId="165" fontId="0" fillId="0" borderId="0" xfId="2" applyNumberFormat="1" applyFont="1" applyAlignment="1">
      <alignment vertical="top" wrapText="1"/>
    </xf>
    <xf numFmtId="9" fontId="4" fillId="0" borderId="2" xfId="2" applyFont="1" applyBorder="1" applyAlignment="1">
      <alignment vertical="top" wrapText="1"/>
    </xf>
    <xf numFmtId="164" fontId="0" fillId="0" borderId="0" xfId="1" applyNumberFormat="1" applyFont="1" applyAlignment="1">
      <alignment horizontal="center" vertical="top"/>
    </xf>
    <xf numFmtId="43" fontId="4" fillId="0" borderId="0" xfId="1" applyNumberFormat="1" applyFont="1" applyAlignment="1">
      <alignment vertical="top"/>
    </xf>
    <xf numFmtId="43" fontId="0" fillId="0" borderId="0" xfId="0" applyNumberFormat="1" applyAlignment="1">
      <alignment vertical="top" wrapText="1"/>
    </xf>
    <xf numFmtId="0" fontId="6" fillId="0" borderId="0" xfId="0" applyFont="1" applyAlignment="1">
      <alignment vertical="top" wrapText="1"/>
    </xf>
    <xf numFmtId="20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top"/>
    </xf>
    <xf numFmtId="20" fontId="7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0" xfId="0" applyFont="1"/>
    <xf numFmtId="164" fontId="3" fillId="0" borderId="0" xfId="1" applyNumberFormat="1" applyFont="1" applyBorder="1" applyAlignment="1">
      <alignment vertical="top"/>
    </xf>
    <xf numFmtId="164" fontId="3" fillId="0" borderId="1" xfId="1" applyNumberFormat="1" applyFont="1" applyBorder="1" applyAlignment="1">
      <alignment vertical="top"/>
    </xf>
    <xf numFmtId="9" fontId="4" fillId="0" borderId="0" xfId="2" applyFont="1" applyBorder="1" applyAlignment="1">
      <alignment vertical="top" wrapText="1"/>
    </xf>
    <xf numFmtId="0" fontId="0" fillId="0" borderId="0" xfId="0" applyFill="1" applyAlignment="1">
      <alignment vertical="top" wrapText="1"/>
    </xf>
    <xf numFmtId="164" fontId="4" fillId="3" borderId="0" xfId="1" applyNumberFormat="1" applyFont="1" applyFill="1" applyAlignment="1">
      <alignment vertical="top"/>
    </xf>
    <xf numFmtId="164" fontId="0" fillId="3" borderId="0" xfId="0" applyNumberFormat="1" applyFill="1" applyAlignment="1">
      <alignment vertical="top" wrapText="1"/>
    </xf>
    <xf numFmtId="164" fontId="8" fillId="0" borderId="0" xfId="1" applyNumberFormat="1" applyFont="1" applyBorder="1" applyAlignment="1">
      <alignment vertical="top"/>
    </xf>
    <xf numFmtId="16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5" xfId="0" applyFont="1" applyBorder="1" applyAlignment="1">
      <alignment horizontal="center"/>
    </xf>
    <xf numFmtId="164" fontId="4" fillId="0" borderId="5" xfId="1" applyNumberFormat="1" applyFont="1" applyBorder="1"/>
    <xf numFmtId="164" fontId="4" fillId="0" borderId="5" xfId="0" applyNumberFormat="1" applyFont="1" applyBorder="1"/>
    <xf numFmtId="164" fontId="0" fillId="0" borderId="5" xfId="1" applyNumberFormat="1" applyFont="1" applyBorder="1"/>
    <xf numFmtId="164" fontId="0" fillId="0" borderId="5" xfId="0" applyNumberFormat="1" applyBorder="1"/>
    <xf numFmtId="0" fontId="0" fillId="0" borderId="8" xfId="0" applyBorder="1"/>
    <xf numFmtId="0" fontId="0" fillId="0" borderId="6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0" xfId="0" applyBorder="1"/>
    <xf numFmtId="0" fontId="4" fillId="0" borderId="11" xfId="0" applyFont="1" applyBorder="1" applyAlignment="1">
      <alignment vertical="top"/>
    </xf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4" fillId="0" borderId="15" xfId="0" applyFont="1" applyBorder="1"/>
    <xf numFmtId="164" fontId="4" fillId="0" borderId="15" xfId="1" applyNumberFormat="1" applyFont="1" applyBorder="1"/>
    <xf numFmtId="0" fontId="4" fillId="0" borderId="13" xfId="0" applyFont="1" applyBorder="1"/>
    <xf numFmtId="164" fontId="0" fillId="0" borderId="13" xfId="1" applyNumberFormat="1" applyFont="1" applyBorder="1"/>
    <xf numFmtId="0" fontId="0" fillId="0" borderId="13" xfId="0" applyBorder="1"/>
    <xf numFmtId="0" fontId="0" fillId="0" borderId="0" xfId="0" applyAlignment="1">
      <alignment wrapText="1"/>
    </xf>
    <xf numFmtId="164" fontId="4" fillId="0" borderId="5" xfId="1" applyNumberFormat="1" applyFont="1" applyBorder="1" applyAlignment="1">
      <alignment wrapText="1"/>
    </xf>
    <xf numFmtId="164" fontId="0" fillId="0" borderId="5" xfId="1" applyNumberFormat="1" applyFont="1" applyBorder="1" applyAlignment="1">
      <alignment wrapText="1"/>
    </xf>
    <xf numFmtId="164" fontId="0" fillId="0" borderId="13" xfId="1" applyNumberFormat="1" applyFont="1" applyBorder="1" applyAlignment="1">
      <alignment wrapText="1"/>
    </xf>
    <xf numFmtId="0" fontId="3" fillId="0" borderId="0" xfId="0" applyFont="1"/>
    <xf numFmtId="0" fontId="0" fillId="0" borderId="9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15" xfId="0" applyBorder="1"/>
    <xf numFmtId="164" fontId="0" fillId="0" borderId="15" xfId="1" applyNumberFormat="1" applyFont="1" applyBorder="1"/>
    <xf numFmtId="164" fontId="0" fillId="0" borderId="15" xfId="1" applyNumberFormat="1" applyFont="1" applyBorder="1" applyAlignment="1">
      <alignment wrapText="1"/>
    </xf>
    <xf numFmtId="164" fontId="0" fillId="0" borderId="15" xfId="0" applyNumberFormat="1" applyBorder="1"/>
    <xf numFmtId="0" fontId="0" fillId="0" borderId="16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17" xfId="0" applyFont="1" applyBorder="1"/>
    <xf numFmtId="0" fontId="0" fillId="0" borderId="18" xfId="0" applyFont="1" applyBorder="1"/>
    <xf numFmtId="164" fontId="1" fillId="0" borderId="18" xfId="1" applyNumberFormat="1" applyFont="1" applyBorder="1"/>
    <xf numFmtId="164" fontId="1" fillId="0" borderId="18" xfId="1" applyNumberFormat="1" applyFont="1" applyBorder="1" applyAlignment="1">
      <alignment wrapText="1"/>
    </xf>
    <xf numFmtId="164" fontId="0" fillId="0" borderId="18" xfId="0" applyNumberFormat="1" applyFont="1" applyBorder="1"/>
    <xf numFmtId="0" fontId="0" fillId="0" borderId="1" xfId="0" applyFont="1" applyBorder="1" applyAlignment="1">
      <alignment horizontal="left" vertical="top"/>
    </xf>
    <xf numFmtId="0" fontId="0" fillId="0" borderId="12" xfId="0" applyFont="1" applyBorder="1"/>
    <xf numFmtId="0" fontId="0" fillId="0" borderId="19" xfId="0" applyFont="1" applyBorder="1"/>
    <xf numFmtId="164" fontId="1" fillId="0" borderId="19" xfId="1" applyNumberFormat="1" applyFont="1" applyBorder="1"/>
    <xf numFmtId="164" fontId="0" fillId="0" borderId="19" xfId="0" applyNumberFormat="1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(Summary!$B$7,Summary!$B$10,Summary!$B$11,Summary!$B$12,Summary!$B$13,Summary!$B$14)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(Summary!$J$7,Summary!$J$10,Summary!$J$11,Summary!$J$12,Summary!$J$13,Summary!$J$14)</c:f>
              <c:numCache>
                <c:formatCode>_(* #,##0_);_(* \(#,##0\);_(* "-"??_);_(@_)</c:formatCode>
                <c:ptCount val="6"/>
                <c:pt idx="0">
                  <c:v>394960</c:v>
                </c:pt>
                <c:pt idx="1">
                  <c:v>184150</c:v>
                </c:pt>
                <c:pt idx="2">
                  <c:v>67500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Browallia New" panose="020B0604020202020204" pitchFamily="34" charset="-34"/>
                    <a:ea typeface="+mn-ea"/>
                    <a:cs typeface="Browallia New" panose="020B0604020202020204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คณะ!$B$6:$B$11</c:f>
              <c:strCache>
                <c:ptCount val="6"/>
                <c:pt idx="0">
                  <c:v>ค่าเดินทาง</c:v>
                </c:pt>
                <c:pt idx="1">
                  <c:v>ค่าอาหาร</c:v>
                </c:pt>
                <c:pt idx="2">
                  <c:v>ค่าที่พัก</c:v>
                </c:pt>
                <c:pt idx="3">
                  <c:v>ค่าวิทยากรในพื้นที่</c:v>
                </c:pt>
                <c:pt idx="4">
                  <c:v>วิทยากรกระบวนการ</c:v>
                </c:pt>
                <c:pt idx="5">
                  <c:v>ค่าวัสดุอุปกรณ์</c:v>
                </c:pt>
              </c:strCache>
            </c:strRef>
          </c:cat>
          <c:val>
            <c:numRef>
              <c:f>คณะ!$K$6:$K$11</c:f>
              <c:numCache>
                <c:formatCode>_(* #,##0_);_(* \(#,##0\);_(* "-"??_);_(@_)</c:formatCode>
                <c:ptCount val="6"/>
                <c:pt idx="0">
                  <c:v>347460</c:v>
                </c:pt>
                <c:pt idx="1">
                  <c:v>87000</c:v>
                </c:pt>
                <c:pt idx="2">
                  <c:v>40350</c:v>
                </c:pt>
                <c:pt idx="3">
                  <c:v>3600</c:v>
                </c:pt>
                <c:pt idx="4">
                  <c:v>200300</c:v>
                </c:pt>
                <c:pt idx="5">
                  <c:v>68900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3</xdr:row>
      <xdr:rowOff>185737</xdr:rowOff>
    </xdr:from>
    <xdr:to>
      <xdr:col>18</xdr:col>
      <xdr:colOff>76200</xdr:colOff>
      <xdr:row>17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169333</xdr:colOff>
      <xdr:row>17</xdr:row>
      <xdr:rowOff>104775</xdr:rowOff>
    </xdr:from>
    <xdr:to>
      <xdr:col>10</xdr:col>
      <xdr:colOff>719666</xdr:colOff>
      <xdr:row>37</xdr:row>
      <xdr:rowOff>52917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showGridLines="0" workbookViewId="0">
      <selection activeCell="A4" sqref="A4:B4"/>
    </sheetView>
  </sheetViews>
  <sheetFormatPr defaultRowHeight="15" x14ac:dyDescent="0.25"/>
  <cols>
    <col min="1" max="1" width="9.140625" style="4"/>
    <col min="2" max="2" width="12.42578125" style="4" customWidth="1"/>
    <col min="3" max="3" width="11.85546875" style="4" customWidth="1"/>
    <col min="4" max="4" width="54.85546875" style="2" customWidth="1"/>
    <col min="5" max="5" width="23.85546875" style="2" customWidth="1"/>
    <col min="6" max="6" width="33" style="2" customWidth="1"/>
    <col min="7" max="7" width="18.5703125" style="2" bestFit="1" customWidth="1"/>
    <col min="8" max="8" width="22.42578125" style="1" customWidth="1"/>
    <col min="9" max="16384" width="9.140625" style="1"/>
  </cols>
  <sheetData>
    <row r="1" spans="1:8" x14ac:dyDescent="0.25">
      <c r="A1" s="9" t="s">
        <v>0</v>
      </c>
    </row>
    <row r="2" spans="1:8" x14ac:dyDescent="0.25">
      <c r="A2" s="9" t="s">
        <v>2</v>
      </c>
    </row>
    <row r="3" spans="1:8" x14ac:dyDescent="0.25">
      <c r="A3" s="10" t="s">
        <v>1</v>
      </c>
    </row>
    <row r="4" spans="1:8" x14ac:dyDescent="0.25">
      <c r="A4" s="7" t="s">
        <v>209</v>
      </c>
      <c r="B4" s="8">
        <f ca="1">TODAY()</f>
        <v>42544</v>
      </c>
    </row>
    <row r="5" spans="1:8" x14ac:dyDescent="0.25">
      <c r="A5" s="7"/>
      <c r="B5" s="8"/>
    </row>
    <row r="6" spans="1:8" s="3" customFormat="1" x14ac:dyDescent="0.25">
      <c r="A6" s="16" t="s">
        <v>6</v>
      </c>
      <c r="B6" s="17" t="s">
        <v>7</v>
      </c>
      <c r="C6" s="16"/>
      <c r="D6" s="18"/>
      <c r="E6" s="18"/>
      <c r="F6" s="18"/>
      <c r="G6" s="18"/>
      <c r="H6" s="18"/>
    </row>
    <row r="7" spans="1:8" s="6" customFormat="1" ht="30" x14ac:dyDescent="0.25">
      <c r="A7" s="14" t="s">
        <v>10</v>
      </c>
      <c r="B7" s="14" t="s">
        <v>11</v>
      </c>
      <c r="C7" s="15" t="s">
        <v>12</v>
      </c>
      <c r="D7" s="15" t="s">
        <v>1</v>
      </c>
      <c r="E7" s="15" t="s">
        <v>13</v>
      </c>
      <c r="F7" s="15" t="s">
        <v>14</v>
      </c>
      <c r="G7" s="15" t="s">
        <v>27</v>
      </c>
      <c r="H7" s="15" t="s">
        <v>174</v>
      </c>
    </row>
    <row r="8" spans="1:8" s="54" customFormat="1" x14ac:dyDescent="0.25">
      <c r="A8" s="53"/>
      <c r="B8" s="48">
        <v>0.27083333333333331</v>
      </c>
      <c r="C8" s="51"/>
      <c r="D8" s="52" t="s">
        <v>193</v>
      </c>
      <c r="E8" s="51"/>
      <c r="F8" s="51"/>
      <c r="G8" s="51"/>
      <c r="H8" s="51"/>
    </row>
    <row r="9" spans="1:8" ht="60" x14ac:dyDescent="0.25">
      <c r="A9" s="5">
        <v>0.31597222222222221</v>
      </c>
      <c r="B9" s="5">
        <v>0.36458333333333331</v>
      </c>
      <c r="C9" s="5">
        <f>B9-A9</f>
        <v>4.8611111111111105E-2</v>
      </c>
      <c r="D9" s="2" t="s">
        <v>3</v>
      </c>
      <c r="E9" s="47" t="s">
        <v>194</v>
      </c>
    </row>
    <row r="10" spans="1:8" ht="105" x14ac:dyDescent="0.25">
      <c r="A10" s="5">
        <f t="shared" ref="A10:A17" si="0">B9</f>
        <v>0.36458333333333331</v>
      </c>
      <c r="B10" s="5">
        <v>0.52083333333333337</v>
      </c>
      <c r="C10" s="5">
        <f>B10-A10</f>
        <v>0.15625000000000006</v>
      </c>
      <c r="D10" s="2" t="s">
        <v>4</v>
      </c>
      <c r="E10" s="2" t="s">
        <v>171</v>
      </c>
      <c r="F10" s="2" t="s">
        <v>26</v>
      </c>
      <c r="G10" s="2" t="s">
        <v>31</v>
      </c>
      <c r="H10" s="47" t="s">
        <v>195</v>
      </c>
    </row>
    <row r="11" spans="1:8" x14ac:dyDescent="0.25">
      <c r="A11" s="5">
        <f t="shared" si="0"/>
        <v>0.52083333333333337</v>
      </c>
      <c r="B11" s="5">
        <v>0.5625</v>
      </c>
      <c r="C11" s="5">
        <f t="shared" ref="C11:C17" si="1">B11-A11</f>
        <v>4.166666666666663E-2</v>
      </c>
      <c r="D11" s="2" t="s">
        <v>5</v>
      </c>
      <c r="E11" s="47" t="s">
        <v>172</v>
      </c>
    </row>
    <row r="12" spans="1:8" ht="75" x14ac:dyDescent="0.25">
      <c r="A12" s="5">
        <f t="shared" si="0"/>
        <v>0.5625</v>
      </c>
      <c r="B12" s="5">
        <v>0.625</v>
      </c>
      <c r="C12" s="5">
        <f t="shared" si="1"/>
        <v>6.25E-2</v>
      </c>
      <c r="D12" s="2" t="s">
        <v>173</v>
      </c>
      <c r="E12" s="47" t="s">
        <v>196</v>
      </c>
    </row>
    <row r="13" spans="1:8" x14ac:dyDescent="0.25">
      <c r="A13" s="5">
        <f t="shared" si="0"/>
        <v>0.625</v>
      </c>
      <c r="B13" s="5">
        <v>0.64583333333333337</v>
      </c>
      <c r="C13" s="5">
        <f t="shared" si="1"/>
        <v>2.083333333333337E-2</v>
      </c>
      <c r="D13" s="2" t="s">
        <v>8</v>
      </c>
    </row>
    <row r="14" spans="1:8" ht="60" x14ac:dyDescent="0.25">
      <c r="A14" s="5">
        <f t="shared" si="0"/>
        <v>0.64583333333333337</v>
      </c>
      <c r="B14" s="5">
        <v>0.70833333333333337</v>
      </c>
      <c r="C14" s="5">
        <f t="shared" si="1"/>
        <v>6.25E-2</v>
      </c>
      <c r="D14" s="2" t="s">
        <v>9</v>
      </c>
      <c r="E14" s="2" t="s">
        <v>197</v>
      </c>
      <c r="F14" s="2" t="s">
        <v>198</v>
      </c>
      <c r="G14" s="2" t="s">
        <v>30</v>
      </c>
    </row>
    <row r="15" spans="1:8" s="49" customFormat="1" x14ac:dyDescent="0.25">
      <c r="A15" s="48">
        <f>B14</f>
        <v>0.70833333333333337</v>
      </c>
      <c r="B15" s="48">
        <v>0.75</v>
      </c>
      <c r="C15" s="48">
        <f t="shared" si="1"/>
        <v>4.166666666666663E-2</v>
      </c>
      <c r="D15" s="47" t="s">
        <v>175</v>
      </c>
      <c r="E15" s="47"/>
      <c r="F15" s="47"/>
      <c r="G15" s="47"/>
    </row>
    <row r="16" spans="1:8" x14ac:dyDescent="0.25">
      <c r="A16" s="5">
        <f>B15</f>
        <v>0.75</v>
      </c>
      <c r="B16" s="5">
        <v>0.79166666666666663</v>
      </c>
      <c r="C16" s="5">
        <f t="shared" si="1"/>
        <v>4.166666666666663E-2</v>
      </c>
      <c r="D16" s="2" t="s">
        <v>15</v>
      </c>
    </row>
    <row r="17" spans="1:8" x14ac:dyDescent="0.25">
      <c r="A17" s="5">
        <f t="shared" si="0"/>
        <v>0.79166666666666663</v>
      </c>
      <c r="B17" s="5">
        <v>0.83333333333333337</v>
      </c>
      <c r="C17" s="5">
        <f t="shared" si="1"/>
        <v>4.1666666666666741E-2</v>
      </c>
      <c r="D17" s="2" t="s">
        <v>16</v>
      </c>
      <c r="G17" s="2" t="s">
        <v>17</v>
      </c>
    </row>
    <row r="18" spans="1:8" x14ac:dyDescent="0.25">
      <c r="C18" s="5"/>
    </row>
    <row r="19" spans="1:8" s="3" customFormat="1" x14ac:dyDescent="0.25">
      <c r="A19" s="16" t="s">
        <v>18</v>
      </c>
      <c r="B19" s="17" t="s">
        <v>19</v>
      </c>
      <c r="C19" s="16"/>
      <c r="D19" s="18"/>
      <c r="E19" s="18"/>
      <c r="F19" s="18"/>
      <c r="G19" s="18"/>
      <c r="H19" s="18"/>
    </row>
    <row r="20" spans="1:8" s="6" customFormat="1" ht="30" x14ac:dyDescent="0.25">
      <c r="A20" s="14" t="s">
        <v>10</v>
      </c>
      <c r="B20" s="14" t="s">
        <v>11</v>
      </c>
      <c r="C20" s="15" t="s">
        <v>12</v>
      </c>
      <c r="D20" s="15" t="s">
        <v>1</v>
      </c>
      <c r="E20" s="15" t="s">
        <v>13</v>
      </c>
      <c r="F20" s="15" t="s">
        <v>14</v>
      </c>
      <c r="G20" s="15" t="s">
        <v>27</v>
      </c>
      <c r="H20" s="15" t="s">
        <v>174</v>
      </c>
    </row>
    <row r="21" spans="1:8" x14ac:dyDescent="0.25">
      <c r="A21" s="5">
        <v>0.29166666666666669</v>
      </c>
      <c r="B21" s="5">
        <v>0.33333333333333331</v>
      </c>
      <c r="C21" s="5">
        <f>B21-A21</f>
        <v>4.166666666666663E-2</v>
      </c>
      <c r="D21" s="2" t="s">
        <v>20</v>
      </c>
    </row>
    <row r="22" spans="1:8" x14ac:dyDescent="0.25">
      <c r="A22" s="5">
        <f>B21</f>
        <v>0.33333333333333331</v>
      </c>
      <c r="B22" s="5">
        <v>0.35416666666666669</v>
      </c>
      <c r="C22" s="5">
        <f t="shared" ref="C22:C30" si="2">B22-A22</f>
        <v>2.083333333333337E-2</v>
      </c>
      <c r="D22" s="2" t="s">
        <v>21</v>
      </c>
      <c r="E22" s="47" t="s">
        <v>176</v>
      </c>
    </row>
    <row r="23" spans="1:8" ht="60" x14ac:dyDescent="0.25">
      <c r="A23" s="5">
        <f>B22</f>
        <v>0.35416666666666669</v>
      </c>
      <c r="B23" s="5">
        <v>0.5</v>
      </c>
      <c r="C23" s="5">
        <f t="shared" si="2"/>
        <v>0.14583333333333331</v>
      </c>
      <c r="D23" s="2" t="s">
        <v>25</v>
      </c>
      <c r="E23" s="2" t="s">
        <v>22</v>
      </c>
      <c r="F23" s="2" t="s">
        <v>181</v>
      </c>
      <c r="G23" s="2" t="s">
        <v>177</v>
      </c>
      <c r="H23" s="47" t="s">
        <v>179</v>
      </c>
    </row>
    <row r="24" spans="1:8" s="49" customFormat="1" ht="150" x14ac:dyDescent="0.25">
      <c r="A24" s="48"/>
      <c r="B24" s="48"/>
      <c r="C24" s="48"/>
      <c r="D24" s="47" t="s">
        <v>23</v>
      </c>
      <c r="E24" s="47" t="s">
        <v>199</v>
      </c>
      <c r="F24" s="2" t="s">
        <v>32</v>
      </c>
      <c r="G24" s="47" t="s">
        <v>178</v>
      </c>
      <c r="H24" s="47"/>
    </row>
    <row r="25" spans="1:8" ht="45" x14ac:dyDescent="0.25">
      <c r="A25" s="5">
        <v>0.5</v>
      </c>
      <c r="B25" s="5">
        <v>0.5625</v>
      </c>
      <c r="C25" s="5">
        <f t="shared" si="2"/>
        <v>6.25E-2</v>
      </c>
      <c r="D25" s="2" t="s">
        <v>5</v>
      </c>
      <c r="E25" s="47" t="s">
        <v>182</v>
      </c>
      <c r="F25" s="47" t="s">
        <v>180</v>
      </c>
      <c r="G25" s="47" t="s">
        <v>183</v>
      </c>
    </row>
    <row r="26" spans="1:8" s="49" customFormat="1" x14ac:dyDescent="0.25">
      <c r="A26" s="48">
        <f>B25</f>
        <v>0.5625</v>
      </c>
      <c r="B26" s="48">
        <v>0.60416666666666663</v>
      </c>
      <c r="C26" s="48">
        <f t="shared" si="2"/>
        <v>4.166666666666663E-2</v>
      </c>
      <c r="D26" s="47" t="s">
        <v>184</v>
      </c>
      <c r="E26" s="47"/>
      <c r="F26" s="47" t="s">
        <v>185</v>
      </c>
      <c r="G26" s="47" t="s">
        <v>186</v>
      </c>
      <c r="H26" s="49" t="s">
        <v>187</v>
      </c>
    </row>
    <row r="27" spans="1:8" ht="60" x14ac:dyDescent="0.25">
      <c r="A27" s="5">
        <f>B26</f>
        <v>0.60416666666666663</v>
      </c>
      <c r="B27" s="5">
        <v>0.625</v>
      </c>
      <c r="C27" s="5">
        <f t="shared" si="2"/>
        <v>2.083333333333337E-2</v>
      </c>
      <c r="D27" s="2" t="s">
        <v>24</v>
      </c>
      <c r="E27" s="47" t="s">
        <v>200</v>
      </c>
    </row>
    <row r="28" spans="1:8" ht="180" x14ac:dyDescent="0.25">
      <c r="A28" s="5">
        <f t="shared" ref="A28" si="3">B27</f>
        <v>0.625</v>
      </c>
      <c r="B28" s="5">
        <v>0.70833333333333337</v>
      </c>
      <c r="C28" s="5">
        <f t="shared" si="2"/>
        <v>8.333333333333337E-2</v>
      </c>
      <c r="D28" s="47" t="s">
        <v>188</v>
      </c>
      <c r="E28" s="47" t="s">
        <v>189</v>
      </c>
      <c r="F28" s="47" t="s">
        <v>28</v>
      </c>
      <c r="G28" s="2" t="s">
        <v>29</v>
      </c>
      <c r="H28" s="47" t="s">
        <v>201</v>
      </c>
    </row>
    <row r="29" spans="1:8" x14ac:dyDescent="0.25">
      <c r="A29" s="5">
        <f>B28</f>
        <v>0.70833333333333337</v>
      </c>
      <c r="B29" s="5">
        <v>0.79166666666666663</v>
      </c>
      <c r="C29" s="5">
        <f t="shared" si="2"/>
        <v>8.3333333333333259E-2</v>
      </c>
      <c r="D29" s="2" t="s">
        <v>15</v>
      </c>
      <c r="E29" s="47" t="s">
        <v>190</v>
      </c>
    </row>
    <row r="30" spans="1:8" x14ac:dyDescent="0.25">
      <c r="A30" s="5">
        <f>B29</f>
        <v>0.79166666666666663</v>
      </c>
      <c r="B30" s="5">
        <v>0.83333333333333337</v>
      </c>
      <c r="C30" s="5">
        <f t="shared" si="2"/>
        <v>4.1666666666666741E-2</v>
      </c>
      <c r="D30" s="2" t="s">
        <v>16</v>
      </c>
      <c r="G30" s="2" t="s">
        <v>17</v>
      </c>
    </row>
    <row r="31" spans="1:8" x14ac:dyDescent="0.25">
      <c r="C31" s="5"/>
    </row>
    <row r="32" spans="1:8" s="3" customFormat="1" x14ac:dyDescent="0.25">
      <c r="A32" s="16" t="s">
        <v>33</v>
      </c>
      <c r="B32" s="17" t="s">
        <v>34</v>
      </c>
      <c r="C32" s="16"/>
      <c r="D32" s="18"/>
      <c r="E32" s="18"/>
      <c r="F32" s="18"/>
      <c r="G32" s="18"/>
      <c r="H32" s="18"/>
    </row>
    <row r="33" spans="1:8" s="6" customFormat="1" ht="30" x14ac:dyDescent="0.25">
      <c r="A33" s="14" t="s">
        <v>10</v>
      </c>
      <c r="B33" s="14" t="s">
        <v>11</v>
      </c>
      <c r="C33" s="15" t="s">
        <v>12</v>
      </c>
      <c r="D33" s="15" t="s">
        <v>1</v>
      </c>
      <c r="E33" s="15" t="s">
        <v>13</v>
      </c>
      <c r="F33" s="15" t="s">
        <v>14</v>
      </c>
      <c r="G33" s="15" t="s">
        <v>27</v>
      </c>
      <c r="H33" s="15" t="s">
        <v>174</v>
      </c>
    </row>
    <row r="34" spans="1:8" x14ac:dyDescent="0.25">
      <c r="A34" s="5">
        <v>0.29166666666666669</v>
      </c>
      <c r="B34" s="5">
        <v>0.33333333333333331</v>
      </c>
      <c r="C34" s="5">
        <f>B34-A34</f>
        <v>4.166666666666663E-2</v>
      </c>
      <c r="D34" s="2" t="s">
        <v>20</v>
      </c>
    </row>
    <row r="35" spans="1:8" x14ac:dyDescent="0.25">
      <c r="A35" s="5">
        <f t="shared" ref="A35:A45" si="4">B34</f>
        <v>0.33333333333333331</v>
      </c>
      <c r="B35" s="5">
        <v>0.4375</v>
      </c>
      <c r="C35" s="5">
        <f t="shared" ref="C35:C45" si="5">B35-A35</f>
        <v>0.10416666666666669</v>
      </c>
      <c r="D35" s="2" t="s">
        <v>35</v>
      </c>
    </row>
    <row r="36" spans="1:8" ht="30" x14ac:dyDescent="0.25">
      <c r="A36" s="50">
        <f t="shared" si="4"/>
        <v>0.4375</v>
      </c>
      <c r="B36" s="50">
        <v>0.45833333333333331</v>
      </c>
      <c r="C36" s="50">
        <f t="shared" si="5"/>
        <v>2.0833333333333315E-2</v>
      </c>
      <c r="D36" s="47" t="s">
        <v>36</v>
      </c>
      <c r="G36" s="2" t="s">
        <v>62</v>
      </c>
    </row>
    <row r="37" spans="1:8" x14ac:dyDescent="0.25">
      <c r="A37" s="5">
        <f>B36</f>
        <v>0.45833333333333331</v>
      </c>
      <c r="B37" s="5">
        <v>0.5</v>
      </c>
      <c r="C37" s="50">
        <f t="shared" si="5"/>
        <v>4.1666666666666685E-2</v>
      </c>
      <c r="D37" s="2" t="s">
        <v>191</v>
      </c>
    </row>
    <row r="38" spans="1:8" ht="30" x14ac:dyDescent="0.25">
      <c r="A38" s="5">
        <f>B39</f>
        <v>0.5</v>
      </c>
      <c r="B38" s="5">
        <v>0.54166666666666663</v>
      </c>
      <c r="C38" s="5">
        <f t="shared" si="5"/>
        <v>4.166666666666663E-2</v>
      </c>
      <c r="D38" s="2" t="s">
        <v>5</v>
      </c>
      <c r="E38" s="47" t="s">
        <v>202</v>
      </c>
    </row>
    <row r="39" spans="1:8" ht="30" x14ac:dyDescent="0.25">
      <c r="A39" s="5">
        <f>B36</f>
        <v>0.45833333333333331</v>
      </c>
      <c r="B39" s="5">
        <v>0.5</v>
      </c>
      <c r="C39" s="5">
        <f>B39-A39</f>
        <v>4.1666666666666685E-2</v>
      </c>
      <c r="D39" s="2" t="s">
        <v>37</v>
      </c>
      <c r="H39" s="49" t="s">
        <v>192</v>
      </c>
    </row>
    <row r="40" spans="1:8" ht="48.75" customHeight="1" x14ac:dyDescent="0.25">
      <c r="A40" s="5">
        <f>B38</f>
        <v>0.54166666666666663</v>
      </c>
      <c r="B40" s="5">
        <v>0.625</v>
      </c>
      <c r="C40" s="5">
        <f t="shared" si="5"/>
        <v>8.333333333333337E-2</v>
      </c>
      <c r="D40" s="2" t="s">
        <v>38</v>
      </c>
      <c r="F40" s="2" t="s">
        <v>39</v>
      </c>
      <c r="G40" s="2" t="s">
        <v>63</v>
      </c>
    </row>
    <row r="41" spans="1:8" x14ac:dyDescent="0.25">
      <c r="A41" s="5">
        <f t="shared" si="4"/>
        <v>0.625</v>
      </c>
      <c r="B41" s="5">
        <v>0.66666666666666663</v>
      </c>
      <c r="C41" s="5">
        <f t="shared" si="5"/>
        <v>4.166666666666663E-2</v>
      </c>
      <c r="D41" s="2" t="s">
        <v>40</v>
      </c>
    </row>
    <row r="42" spans="1:8" x14ac:dyDescent="0.25">
      <c r="A42" s="5">
        <f t="shared" si="4"/>
        <v>0.66666666666666663</v>
      </c>
      <c r="B42" s="5">
        <v>0.70833333333333337</v>
      </c>
      <c r="C42" s="5">
        <f t="shared" si="5"/>
        <v>4.1666666666666741E-2</v>
      </c>
      <c r="D42" s="2" t="s">
        <v>41</v>
      </c>
    </row>
    <row r="43" spans="1:8" ht="30" x14ac:dyDescent="0.25">
      <c r="A43" s="5">
        <f t="shared" si="4"/>
        <v>0.70833333333333337</v>
      </c>
      <c r="B43" s="5">
        <v>0.75</v>
      </c>
      <c r="C43" s="5">
        <f t="shared" si="5"/>
        <v>4.166666666666663E-2</v>
      </c>
      <c r="D43" s="2" t="s">
        <v>15</v>
      </c>
      <c r="E43" s="47" t="s">
        <v>206</v>
      </c>
    </row>
    <row r="44" spans="1:8" ht="60" x14ac:dyDescent="0.25">
      <c r="A44" s="5">
        <f t="shared" si="4"/>
        <v>0.75</v>
      </c>
      <c r="B44" s="5">
        <v>0.77083333333333337</v>
      </c>
      <c r="C44" s="5">
        <f t="shared" si="5"/>
        <v>2.083333333333337E-2</v>
      </c>
      <c r="D44" s="47" t="s">
        <v>203</v>
      </c>
      <c r="E44" s="47" t="s">
        <v>205</v>
      </c>
    </row>
    <row r="45" spans="1:8" x14ac:dyDescent="0.25">
      <c r="A45" s="5">
        <f t="shared" si="4"/>
        <v>0.77083333333333337</v>
      </c>
      <c r="B45" s="5">
        <v>0.8125</v>
      </c>
      <c r="C45" s="5">
        <f t="shared" si="5"/>
        <v>4.166666666666663E-2</v>
      </c>
      <c r="D45" s="2" t="s">
        <v>16</v>
      </c>
      <c r="G45" s="2" t="s">
        <v>17</v>
      </c>
    </row>
    <row r="46" spans="1:8" x14ac:dyDescent="0.25">
      <c r="A46" s="5"/>
      <c r="C46" s="5"/>
    </row>
    <row r="47" spans="1:8" s="3" customFormat="1" x14ac:dyDescent="0.25">
      <c r="A47" s="16" t="s">
        <v>42</v>
      </c>
      <c r="B47" s="17" t="s">
        <v>43</v>
      </c>
      <c r="C47" s="16"/>
      <c r="D47" s="18"/>
      <c r="E47" s="18"/>
      <c r="F47" s="18"/>
      <c r="G47" s="18"/>
      <c r="H47" s="18"/>
    </row>
    <row r="48" spans="1:8" s="6" customFormat="1" ht="30" x14ac:dyDescent="0.25">
      <c r="A48" s="14" t="s">
        <v>10</v>
      </c>
      <c r="B48" s="14" t="s">
        <v>11</v>
      </c>
      <c r="C48" s="15" t="s">
        <v>12</v>
      </c>
      <c r="D48" s="15" t="s">
        <v>1</v>
      </c>
      <c r="E48" s="15" t="s">
        <v>13</v>
      </c>
      <c r="F48" s="15" t="s">
        <v>14</v>
      </c>
      <c r="G48" s="15" t="s">
        <v>27</v>
      </c>
      <c r="H48" s="15" t="s">
        <v>174</v>
      </c>
    </row>
    <row r="49" spans="1:8" x14ac:dyDescent="0.25">
      <c r="A49" s="5">
        <v>0.29166666666666669</v>
      </c>
      <c r="B49" s="5">
        <v>0.33333333333333331</v>
      </c>
      <c r="C49" s="5">
        <f>B49-A49</f>
        <v>4.166666666666663E-2</v>
      </c>
      <c r="D49" s="2" t="s">
        <v>20</v>
      </c>
    </row>
    <row r="50" spans="1:8" x14ac:dyDescent="0.25">
      <c r="A50" s="5">
        <f>B49</f>
        <v>0.33333333333333331</v>
      </c>
      <c r="B50" s="5">
        <v>0.5</v>
      </c>
      <c r="C50" s="5">
        <f t="shared" ref="C50:C59" si="6">B50-A50</f>
        <v>0.16666666666666669</v>
      </c>
      <c r="D50" s="2" t="s">
        <v>44</v>
      </c>
    </row>
    <row r="51" spans="1:8" ht="30" x14ac:dyDescent="0.25">
      <c r="A51" s="5">
        <v>0.5</v>
      </c>
      <c r="B51" s="5">
        <v>0.54166666666666663</v>
      </c>
      <c r="C51" s="5">
        <f t="shared" si="6"/>
        <v>4.166666666666663E-2</v>
      </c>
      <c r="D51" s="2" t="s">
        <v>5</v>
      </c>
      <c r="E51" s="2" t="s">
        <v>46</v>
      </c>
    </row>
    <row r="52" spans="1:8" ht="30" x14ac:dyDescent="0.25">
      <c r="A52" s="5">
        <f t="shared" ref="A52:A59" si="7">B51</f>
        <v>0.54166666666666663</v>
      </c>
      <c r="B52" s="5">
        <v>0.60416666666666663</v>
      </c>
      <c r="C52" s="5">
        <f t="shared" si="6"/>
        <v>6.25E-2</v>
      </c>
      <c r="D52" s="2" t="s">
        <v>45</v>
      </c>
    </row>
    <row r="53" spans="1:8" x14ac:dyDescent="0.25">
      <c r="A53" s="5">
        <f t="shared" si="7"/>
        <v>0.60416666666666663</v>
      </c>
      <c r="B53" s="5">
        <v>0.625</v>
      </c>
      <c r="C53" s="5">
        <f t="shared" si="6"/>
        <v>2.083333333333337E-2</v>
      </c>
      <c r="D53" s="2" t="s">
        <v>47</v>
      </c>
      <c r="E53" s="2" t="s">
        <v>48</v>
      </c>
      <c r="F53" s="2" t="s">
        <v>60</v>
      </c>
      <c r="G53" s="2" t="s">
        <v>64</v>
      </c>
    </row>
    <row r="54" spans="1:8" x14ac:dyDescent="0.25">
      <c r="A54" s="5">
        <f t="shared" si="7"/>
        <v>0.625</v>
      </c>
      <c r="B54" s="5">
        <v>0.64583333333333337</v>
      </c>
      <c r="C54" s="5">
        <f t="shared" si="6"/>
        <v>2.083333333333337E-2</v>
      </c>
      <c r="D54" s="2" t="s">
        <v>49</v>
      </c>
    </row>
    <row r="55" spans="1:8" ht="30" x14ac:dyDescent="0.25">
      <c r="A55" s="5">
        <f t="shared" si="7"/>
        <v>0.64583333333333337</v>
      </c>
      <c r="B55" s="5">
        <v>0.70833333333333337</v>
      </c>
      <c r="C55" s="5">
        <f t="shared" si="6"/>
        <v>6.25E-2</v>
      </c>
      <c r="D55" s="2" t="s">
        <v>50</v>
      </c>
      <c r="F55" s="2" t="s">
        <v>61</v>
      </c>
      <c r="G55" s="2" t="s">
        <v>207</v>
      </c>
    </row>
    <row r="56" spans="1:8" x14ac:dyDescent="0.25">
      <c r="A56" s="5">
        <f t="shared" si="7"/>
        <v>0.70833333333333337</v>
      </c>
      <c r="B56" s="5">
        <v>0.72916666666666663</v>
      </c>
      <c r="C56" s="5">
        <f t="shared" si="6"/>
        <v>2.0833333333333259E-2</v>
      </c>
      <c r="D56" s="2" t="s">
        <v>51</v>
      </c>
    </row>
    <row r="57" spans="1:8" x14ac:dyDescent="0.25">
      <c r="A57" s="5">
        <f t="shared" si="7"/>
        <v>0.72916666666666663</v>
      </c>
      <c r="B57" s="5">
        <v>0.75</v>
      </c>
      <c r="C57" s="5">
        <f t="shared" si="6"/>
        <v>2.083333333333337E-2</v>
      </c>
      <c r="D57" s="2" t="s">
        <v>52</v>
      </c>
    </row>
    <row r="58" spans="1:8" ht="30" x14ac:dyDescent="0.25">
      <c r="A58" s="5">
        <f t="shared" si="7"/>
        <v>0.75</v>
      </c>
      <c r="B58" s="5">
        <v>0.83333333333333337</v>
      </c>
      <c r="C58" s="5">
        <f t="shared" si="6"/>
        <v>8.333333333333337E-2</v>
      </c>
      <c r="D58" s="2" t="s">
        <v>15</v>
      </c>
      <c r="E58" s="47" t="s">
        <v>204</v>
      </c>
    </row>
    <row r="59" spans="1:8" x14ac:dyDescent="0.25">
      <c r="A59" s="5">
        <f t="shared" si="7"/>
        <v>0.83333333333333337</v>
      </c>
      <c r="B59" s="5">
        <v>0.875</v>
      </c>
      <c r="C59" s="5">
        <f t="shared" si="6"/>
        <v>4.166666666666663E-2</v>
      </c>
      <c r="D59" s="2" t="s">
        <v>56</v>
      </c>
      <c r="E59" s="47" t="s">
        <v>208</v>
      </c>
      <c r="G59" s="2" t="s">
        <v>17</v>
      </c>
    </row>
    <row r="60" spans="1:8" x14ac:dyDescent="0.25">
      <c r="C60" s="5"/>
    </row>
    <row r="61" spans="1:8" s="3" customFormat="1" x14ac:dyDescent="0.25">
      <c r="A61" s="16" t="s">
        <v>53</v>
      </c>
      <c r="B61" s="17" t="s">
        <v>54</v>
      </c>
      <c r="C61" s="16"/>
      <c r="D61" s="18"/>
      <c r="E61" s="18"/>
      <c r="F61" s="18"/>
      <c r="G61" s="18"/>
      <c r="H61" s="18"/>
    </row>
    <row r="62" spans="1:8" s="6" customFormat="1" ht="30" x14ac:dyDescent="0.25">
      <c r="A62" s="14" t="s">
        <v>10</v>
      </c>
      <c r="B62" s="14" t="s">
        <v>11</v>
      </c>
      <c r="C62" s="15" t="s">
        <v>12</v>
      </c>
      <c r="D62" s="15" t="s">
        <v>1</v>
      </c>
      <c r="E62" s="15" t="s">
        <v>13</v>
      </c>
      <c r="F62" s="15" t="s">
        <v>14</v>
      </c>
      <c r="G62" s="15" t="s">
        <v>27</v>
      </c>
      <c r="H62" s="15" t="s">
        <v>174</v>
      </c>
    </row>
    <row r="63" spans="1:8" x14ac:dyDescent="0.25">
      <c r="A63" s="5">
        <v>0.29166666666666669</v>
      </c>
      <c r="B63" s="5">
        <v>0.33333333333333331</v>
      </c>
      <c r="C63" s="5">
        <f>B63-A63</f>
        <v>4.166666666666663E-2</v>
      </c>
      <c r="D63" s="2" t="s">
        <v>55</v>
      </c>
    </row>
    <row r="64" spans="1:8" ht="30" x14ac:dyDescent="0.25">
      <c r="A64" s="5">
        <f>B63</f>
        <v>0.33333333333333331</v>
      </c>
      <c r="B64" s="5">
        <v>0.41666666666666669</v>
      </c>
      <c r="C64" s="5">
        <f>B64-A64</f>
        <v>8.333333333333337E-2</v>
      </c>
      <c r="D64" s="2" t="s">
        <v>57</v>
      </c>
    </row>
    <row r="65" spans="1:4" x14ac:dyDescent="0.25">
      <c r="A65" s="5">
        <f>B64</f>
        <v>0.41666666666666669</v>
      </c>
      <c r="B65" s="5">
        <v>0.45833333333333331</v>
      </c>
      <c r="C65" s="5">
        <f>B65-A65</f>
        <v>4.166666666666663E-2</v>
      </c>
      <c r="D65" s="2" t="s">
        <v>58</v>
      </c>
    </row>
    <row r="66" spans="1:4" ht="30" x14ac:dyDescent="0.25">
      <c r="A66" s="4" t="s">
        <v>59</v>
      </c>
      <c r="B66" s="4" t="s">
        <v>59</v>
      </c>
      <c r="D66" s="2" t="s">
        <v>155</v>
      </c>
    </row>
  </sheetData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tabSelected="1" workbookViewId="0">
      <selection activeCell="I21" sqref="I21"/>
    </sheetView>
  </sheetViews>
  <sheetFormatPr defaultRowHeight="15" x14ac:dyDescent="0.25"/>
  <cols>
    <col min="1" max="1" width="3.85546875" customWidth="1"/>
    <col min="2" max="2" width="18.140625" bestFit="1" customWidth="1"/>
    <col min="4" max="4" width="15.85546875" bestFit="1" customWidth="1"/>
    <col min="5" max="5" width="11.7109375" customWidth="1"/>
    <col min="6" max="6" width="15.85546875" bestFit="1" customWidth="1"/>
    <col min="7" max="7" width="19.42578125" style="87" customWidth="1"/>
    <col min="8" max="8" width="15.7109375" bestFit="1" customWidth="1"/>
    <col min="9" max="9" width="8" bestFit="1" customWidth="1"/>
    <col min="10" max="10" width="10.5703125" bestFit="1" customWidth="1"/>
  </cols>
  <sheetData>
    <row r="1" spans="1:11" x14ac:dyDescent="0.25">
      <c r="A1" s="9" t="s">
        <v>0</v>
      </c>
    </row>
    <row r="2" spans="1:11" x14ac:dyDescent="0.25">
      <c r="A2" s="9" t="s">
        <v>252</v>
      </c>
    </row>
    <row r="3" spans="1:11" x14ac:dyDescent="0.25">
      <c r="A3" s="10" t="s">
        <v>239</v>
      </c>
    </row>
    <row r="4" spans="1:11" x14ac:dyDescent="0.25">
      <c r="A4" s="7"/>
    </row>
    <row r="5" spans="1:11" ht="30" x14ac:dyDescent="0.25">
      <c r="A5" s="75" t="s">
        <v>166</v>
      </c>
      <c r="B5" s="76"/>
      <c r="C5" s="77"/>
      <c r="D5" s="110" t="s">
        <v>214</v>
      </c>
      <c r="E5" s="110" t="s">
        <v>222</v>
      </c>
      <c r="F5" s="110" t="s">
        <v>242</v>
      </c>
      <c r="G5" s="111" t="s">
        <v>243</v>
      </c>
      <c r="H5" s="110" t="s">
        <v>244</v>
      </c>
      <c r="I5" s="110" t="s">
        <v>84</v>
      </c>
      <c r="J5" s="110" t="s">
        <v>230</v>
      </c>
    </row>
    <row r="6" spans="1:11" x14ac:dyDescent="0.25">
      <c r="A6" s="78"/>
      <c r="B6" s="30"/>
      <c r="C6" s="79"/>
      <c r="D6" s="67" t="s">
        <v>240</v>
      </c>
      <c r="E6" s="68">
        <v>30</v>
      </c>
      <c r="F6" s="68">
        <v>8</v>
      </c>
      <c r="G6" s="88">
        <v>45</v>
      </c>
      <c r="H6" s="68">
        <v>3</v>
      </c>
      <c r="I6" s="68">
        <v>0</v>
      </c>
      <c r="J6" s="69">
        <f>SUM(E6:I6)</f>
        <v>86</v>
      </c>
      <c r="K6" s="63"/>
    </row>
    <row r="7" spans="1:11" x14ac:dyDescent="0.25">
      <c r="A7" s="92">
        <v>1</v>
      </c>
      <c r="B7" s="93" t="s">
        <v>86</v>
      </c>
      <c r="C7" s="77"/>
      <c r="D7" s="94"/>
      <c r="E7" s="95">
        <f>คณะ!K6</f>
        <v>347460</v>
      </c>
      <c r="F7" s="95">
        <f>'MFLF staff'!K6</f>
        <v>37000</v>
      </c>
      <c r="G7" s="96">
        <f>MFLFสนามยานยนต์!K6</f>
        <v>0</v>
      </c>
      <c r="H7" s="95">
        <f>'Glow and others'!K6</f>
        <v>10500</v>
      </c>
      <c r="I7" s="95">
        <f>สื่อ!K6</f>
        <v>0</v>
      </c>
      <c r="J7" s="97">
        <f t="shared" ref="J7:J14" si="0">SUM(E7:I7)</f>
        <v>394960</v>
      </c>
    </row>
    <row r="8" spans="1:11" x14ac:dyDescent="0.25">
      <c r="A8" s="98"/>
      <c r="B8" s="38" t="s">
        <v>246</v>
      </c>
      <c r="C8" s="100"/>
      <c r="D8" s="101"/>
      <c r="E8" s="102">
        <f>SUM(คณะ!K42:K43,คณะ!K50)</f>
        <v>105000</v>
      </c>
      <c r="F8" s="102">
        <f>SUM('MFLF staff'!K42:K43,'MFLF staff'!K50)</f>
        <v>37000</v>
      </c>
      <c r="G8" s="103"/>
      <c r="H8" s="102">
        <f>SUM('Glow and others'!K42,'Glow and others'!K43,'Glow and others'!K50)</f>
        <v>10500</v>
      </c>
      <c r="I8" s="102"/>
      <c r="J8" s="104">
        <f>SUM(E8:I8)</f>
        <v>152500</v>
      </c>
    </row>
    <row r="9" spans="1:11" x14ac:dyDescent="0.25">
      <c r="A9" s="99"/>
      <c r="B9" s="105" t="s">
        <v>247</v>
      </c>
      <c r="C9" s="106"/>
      <c r="D9" s="107"/>
      <c r="E9" s="108">
        <f>E7-E8</f>
        <v>242460</v>
      </c>
      <c r="F9" s="108">
        <f t="shared" ref="F9:I9" si="1">F7-F8</f>
        <v>0</v>
      </c>
      <c r="G9" s="108">
        <f t="shared" si="1"/>
        <v>0</v>
      </c>
      <c r="H9" s="108">
        <f t="shared" si="1"/>
        <v>0</v>
      </c>
      <c r="I9" s="108">
        <f t="shared" si="1"/>
        <v>0</v>
      </c>
      <c r="J9" s="109">
        <f>SUM(E9:I9)</f>
        <v>242460</v>
      </c>
    </row>
    <row r="10" spans="1:11" x14ac:dyDescent="0.25">
      <c r="A10" s="73">
        <v>2</v>
      </c>
      <c r="B10" s="74" t="s">
        <v>107</v>
      </c>
      <c r="C10" s="72"/>
      <c r="D10" s="66"/>
      <c r="E10" s="70">
        <f>คณะ!K7</f>
        <v>87000</v>
      </c>
      <c r="F10" s="70">
        <f>'MFLF staff'!K7</f>
        <v>22000</v>
      </c>
      <c r="G10" s="89">
        <f>MFLFสนามยานยนต์!K7</f>
        <v>69900</v>
      </c>
      <c r="H10" s="70">
        <f>'Glow and others'!K7</f>
        <v>5250</v>
      </c>
      <c r="I10" s="70">
        <f>สื่อ!K7</f>
        <v>0</v>
      </c>
      <c r="J10" s="71">
        <f t="shared" si="0"/>
        <v>184150</v>
      </c>
    </row>
    <row r="11" spans="1:11" x14ac:dyDescent="0.25">
      <c r="A11" s="73">
        <v>3</v>
      </c>
      <c r="B11" s="74" t="s">
        <v>126</v>
      </c>
      <c r="C11" s="72"/>
      <c r="D11" s="66"/>
      <c r="E11" s="70">
        <f>คณะ!K8</f>
        <v>40350</v>
      </c>
      <c r="F11" s="70">
        <f>'MFLF staff'!K8</f>
        <v>10200</v>
      </c>
      <c r="G11" s="89">
        <f>MFLFสนามยานยนต์!K8</f>
        <v>15300</v>
      </c>
      <c r="H11" s="70">
        <f>'Glow and others'!K8</f>
        <v>1650</v>
      </c>
      <c r="I11" s="70">
        <f>สื่อ!K8</f>
        <v>0</v>
      </c>
      <c r="J11" s="71">
        <f t="shared" si="0"/>
        <v>67500</v>
      </c>
    </row>
    <row r="12" spans="1:11" x14ac:dyDescent="0.25">
      <c r="A12" s="73">
        <v>4</v>
      </c>
      <c r="B12" s="74" t="s">
        <v>158</v>
      </c>
      <c r="C12" s="72"/>
      <c r="D12" s="66"/>
      <c r="E12" s="70">
        <f>คณะ!K9</f>
        <v>3600</v>
      </c>
      <c r="F12" s="70">
        <f>'MFLF staff'!K9</f>
        <v>0</v>
      </c>
      <c r="G12" s="89">
        <f>MFLFสนามยานยนต์!K9</f>
        <v>0</v>
      </c>
      <c r="H12" s="70">
        <f>'Glow and others'!K9</f>
        <v>0</v>
      </c>
      <c r="I12" s="70">
        <f>สื่อ!K9</f>
        <v>0</v>
      </c>
      <c r="J12" s="71">
        <f t="shared" si="0"/>
        <v>3600</v>
      </c>
    </row>
    <row r="13" spans="1:11" x14ac:dyDescent="0.25">
      <c r="A13" s="73">
        <v>5</v>
      </c>
      <c r="B13" s="74" t="s">
        <v>159</v>
      </c>
      <c r="C13" s="72"/>
      <c r="D13" s="66"/>
      <c r="E13" s="70">
        <f>คณะ!K10</f>
        <v>200300</v>
      </c>
      <c r="F13" s="70">
        <f>'MFLF staff'!K10</f>
        <v>0</v>
      </c>
      <c r="G13" s="89">
        <f>MFLFสนามยานยนต์!K10</f>
        <v>0</v>
      </c>
      <c r="H13" s="70">
        <f>'Glow and others'!K10</f>
        <v>0</v>
      </c>
      <c r="I13" s="70">
        <f>สื่อ!K10</f>
        <v>0</v>
      </c>
      <c r="J13" s="71">
        <f t="shared" si="0"/>
        <v>200300</v>
      </c>
    </row>
    <row r="14" spans="1:11" x14ac:dyDescent="0.25">
      <c r="A14" s="73">
        <v>6</v>
      </c>
      <c r="B14" s="74" t="s">
        <v>143</v>
      </c>
      <c r="C14" s="72"/>
      <c r="D14" s="66"/>
      <c r="E14" s="70">
        <f>คณะ!K11</f>
        <v>68900</v>
      </c>
      <c r="F14" s="70">
        <f>'MFLF staff'!K11</f>
        <v>0</v>
      </c>
      <c r="G14" s="89">
        <f>MFLFสนามยานยนต์!K11</f>
        <v>0</v>
      </c>
      <c r="H14" s="70">
        <f>'Glow and others'!K11</f>
        <v>0</v>
      </c>
      <c r="I14" s="70">
        <f>สื่อ!K11</f>
        <v>0</v>
      </c>
      <c r="J14" s="71">
        <f t="shared" si="0"/>
        <v>68900</v>
      </c>
    </row>
    <row r="15" spans="1:11" x14ac:dyDescent="0.25">
      <c r="A15" s="80"/>
      <c r="B15" s="64"/>
      <c r="C15" s="64"/>
      <c r="D15" s="82" t="s">
        <v>230</v>
      </c>
      <c r="E15" s="83">
        <f>SUM(E7,E10:E14)</f>
        <v>747610</v>
      </c>
      <c r="F15" s="83">
        <f t="shared" ref="F15:J15" si="2">SUM(F7,F10:F14)</f>
        <v>69200</v>
      </c>
      <c r="G15" s="83">
        <f t="shared" si="2"/>
        <v>85200</v>
      </c>
      <c r="H15" s="83">
        <f t="shared" si="2"/>
        <v>17400</v>
      </c>
      <c r="I15" s="83">
        <f t="shared" si="2"/>
        <v>0</v>
      </c>
      <c r="J15" s="83">
        <f t="shared" si="2"/>
        <v>919410</v>
      </c>
    </row>
    <row r="16" spans="1:11" ht="15.75" thickBot="1" x14ac:dyDescent="0.3">
      <c r="A16" s="81"/>
      <c r="B16" s="65"/>
      <c r="C16" s="65"/>
      <c r="D16" s="84" t="s">
        <v>245</v>
      </c>
      <c r="E16" s="85">
        <f>E15/E6</f>
        <v>24920.333333333332</v>
      </c>
      <c r="F16" s="85">
        <f t="shared" ref="F16:I16" si="3">F15/F6</f>
        <v>8650</v>
      </c>
      <c r="G16" s="90">
        <f t="shared" si="3"/>
        <v>1893.3333333333333</v>
      </c>
      <c r="H16" s="85">
        <f t="shared" si="3"/>
        <v>5800</v>
      </c>
      <c r="I16" s="85" t="e">
        <f t="shared" si="3"/>
        <v>#DIV/0!</v>
      </c>
      <c r="J16" s="86"/>
    </row>
    <row r="17" spans="1:3" ht="15.75" thickTop="1" x14ac:dyDescent="0.25"/>
    <row r="18" spans="1:3" x14ac:dyDescent="0.25">
      <c r="A18" s="91" t="s">
        <v>248</v>
      </c>
      <c r="B18" s="91"/>
      <c r="C18" s="91" t="s">
        <v>249</v>
      </c>
    </row>
    <row r="19" spans="1:3" x14ac:dyDescent="0.25">
      <c r="A19" s="91"/>
      <c r="B19" s="91"/>
      <c r="C19" s="91" t="s">
        <v>250</v>
      </c>
    </row>
    <row r="20" spans="1:3" x14ac:dyDescent="0.25">
      <c r="C20" s="91" t="s">
        <v>251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showGridLines="0" topLeftCell="A85" zoomScale="90" zoomScaleNormal="90" workbookViewId="0">
      <selection activeCell="K91" sqref="K91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209</v>
      </c>
      <c r="B4" s="8"/>
    </row>
    <row r="5" spans="1:12" x14ac:dyDescent="0.25">
      <c r="A5" s="3" t="s">
        <v>166</v>
      </c>
      <c r="K5" s="44" t="s">
        <v>165</v>
      </c>
    </row>
    <row r="6" spans="1:12" x14ac:dyDescent="0.25">
      <c r="A6" s="38">
        <v>1</v>
      </c>
      <c r="B6" s="38" t="s">
        <v>86</v>
      </c>
      <c r="C6" s="38"/>
      <c r="D6" s="38"/>
      <c r="E6" s="38"/>
      <c r="K6" s="21">
        <f>K41</f>
        <v>347460</v>
      </c>
      <c r="L6" s="42">
        <f t="shared" ref="L6:L11" si="0">K6/$K$12</f>
        <v>0.46476103850938322</v>
      </c>
    </row>
    <row r="7" spans="1:12" x14ac:dyDescent="0.25">
      <c r="A7" s="38">
        <v>2</v>
      </c>
      <c r="B7" s="38" t="s">
        <v>107</v>
      </c>
      <c r="C7" s="38"/>
      <c r="D7" s="38"/>
      <c r="E7" s="38"/>
      <c r="K7" s="21">
        <f>K53</f>
        <v>87000</v>
      </c>
      <c r="L7" s="42">
        <f t="shared" si="0"/>
        <v>0.11637083506106125</v>
      </c>
    </row>
    <row r="8" spans="1:12" x14ac:dyDescent="0.25">
      <c r="A8" s="38">
        <v>3</v>
      </c>
      <c r="B8" s="38" t="s">
        <v>126</v>
      </c>
      <c r="C8" s="38"/>
      <c r="D8" s="38"/>
      <c r="E8" s="38"/>
      <c r="K8" s="21">
        <f>K76</f>
        <v>40350</v>
      </c>
      <c r="L8" s="42">
        <f t="shared" si="0"/>
        <v>5.3971990743837024E-2</v>
      </c>
    </row>
    <row r="9" spans="1:12" x14ac:dyDescent="0.25">
      <c r="A9" s="38">
        <v>4</v>
      </c>
      <c r="B9" s="38" t="s">
        <v>158</v>
      </c>
      <c r="C9" s="38"/>
      <c r="D9" s="38"/>
      <c r="E9" s="38"/>
      <c r="K9" s="21">
        <f>K85</f>
        <v>3600</v>
      </c>
      <c r="L9" s="42">
        <f t="shared" si="0"/>
        <v>4.8153448990783968E-3</v>
      </c>
    </row>
    <row r="10" spans="1:12" x14ac:dyDescent="0.25">
      <c r="A10" s="38">
        <v>5</v>
      </c>
      <c r="B10" s="38" t="s">
        <v>159</v>
      </c>
      <c r="C10" s="38"/>
      <c r="D10" s="38"/>
      <c r="E10" s="38"/>
      <c r="K10" s="21">
        <f>K89</f>
        <v>200300</v>
      </c>
      <c r="L10" s="42">
        <f t="shared" si="0"/>
        <v>0.26792043980150076</v>
      </c>
    </row>
    <row r="11" spans="1:12" x14ac:dyDescent="0.25">
      <c r="A11" s="38">
        <v>6</v>
      </c>
      <c r="B11" s="38" t="s">
        <v>143</v>
      </c>
      <c r="C11" s="38"/>
      <c r="D11" s="38"/>
      <c r="E11" s="38"/>
      <c r="K11" s="21">
        <f>K91</f>
        <v>68900</v>
      </c>
      <c r="L11" s="42">
        <f t="shared" si="0"/>
        <v>9.2160350985139305E-2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747610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229</v>
      </c>
      <c r="K13" s="26"/>
      <c r="L13" s="58"/>
    </row>
    <row r="14" spans="1:12" x14ac:dyDescent="0.25">
      <c r="J14" s="22" t="s">
        <v>230</v>
      </c>
      <c r="K14" s="45">
        <f>SUM(K12:K13)</f>
        <v>747610</v>
      </c>
    </row>
    <row r="15" spans="1:12" x14ac:dyDescent="0.25">
      <c r="J15" s="22" t="s">
        <v>231</v>
      </c>
      <c r="K15" s="45">
        <f>K14/30</f>
        <v>24920.333333333332</v>
      </c>
      <c r="L15" s="59"/>
    </row>
    <row r="16" spans="1:12" x14ac:dyDescent="0.25">
      <c r="J16" s="60" t="s">
        <v>232</v>
      </c>
      <c r="K16" s="60">
        <f>CEILING(K15,10)</f>
        <v>24930</v>
      </c>
      <c r="L16" s="61">
        <f>K16*30</f>
        <v>747900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94</v>
      </c>
      <c r="K40" s="23" t="s">
        <v>89</v>
      </c>
      <c r="L40" s="12" t="s">
        <v>13</v>
      </c>
    </row>
    <row r="41" spans="1:12" s="3" customFormat="1" x14ac:dyDescent="0.25">
      <c r="A41" s="25">
        <v>1</v>
      </c>
      <c r="B41" s="25" t="s">
        <v>86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347460</v>
      </c>
      <c r="L41" s="13"/>
    </row>
    <row r="42" spans="1:12" ht="95.25" customHeight="1" x14ac:dyDescent="0.25">
      <c r="A42" s="27"/>
      <c r="B42" s="27">
        <v>1.1000000000000001</v>
      </c>
      <c r="C42" s="27" t="s">
        <v>210</v>
      </c>
      <c r="D42" s="27"/>
      <c r="E42" s="27"/>
      <c r="F42" s="56">
        <v>30</v>
      </c>
      <c r="G42" s="28" t="s">
        <v>87</v>
      </c>
      <c r="H42" s="28">
        <v>1</v>
      </c>
      <c r="I42" s="28" t="s">
        <v>88</v>
      </c>
      <c r="J42" s="28">
        <v>1500</v>
      </c>
      <c r="K42" s="28">
        <f>F42*H42*J42</f>
        <v>45000</v>
      </c>
      <c r="L42" s="29" t="s">
        <v>167</v>
      </c>
    </row>
    <row r="43" spans="1:12" x14ac:dyDescent="0.25">
      <c r="A43" s="27"/>
      <c r="B43" s="27">
        <v>1.2</v>
      </c>
      <c r="C43" s="27" t="s">
        <v>211</v>
      </c>
      <c r="D43" s="27"/>
      <c r="E43" s="28"/>
      <c r="F43" s="56"/>
      <c r="G43" s="28" t="s">
        <v>87</v>
      </c>
      <c r="H43" s="28">
        <v>1</v>
      </c>
      <c r="I43" s="28" t="s">
        <v>88</v>
      </c>
      <c r="J43" s="28">
        <v>1500</v>
      </c>
      <c r="K43" s="28">
        <f>F43*H43*J43</f>
        <v>0</v>
      </c>
      <c r="L43" s="29"/>
    </row>
    <row r="44" spans="1:12" x14ac:dyDescent="0.25">
      <c r="A44" s="27"/>
      <c r="B44" s="27">
        <v>1.2</v>
      </c>
      <c r="C44" s="27" t="s">
        <v>90</v>
      </c>
      <c r="D44" s="27"/>
      <c r="E44" s="27"/>
      <c r="F44" s="28">
        <v>12</v>
      </c>
      <c r="G44" s="28" t="s">
        <v>91</v>
      </c>
      <c r="H44" s="28">
        <v>4</v>
      </c>
      <c r="I44" s="28" t="s">
        <v>92</v>
      </c>
      <c r="J44" s="28">
        <v>2644</v>
      </c>
      <c r="K44" s="28">
        <f>F44*H44*J44</f>
        <v>126912</v>
      </c>
      <c r="L44" s="29" t="s">
        <v>93</v>
      </c>
    </row>
    <row r="45" spans="1:12" x14ac:dyDescent="0.25">
      <c r="A45" s="27"/>
      <c r="B45" s="27">
        <v>1.3</v>
      </c>
      <c r="C45" s="27" t="s">
        <v>163</v>
      </c>
      <c r="D45" s="27"/>
      <c r="E45" s="27"/>
      <c r="F45" s="56">
        <v>14</v>
      </c>
      <c r="G45" s="28" t="s">
        <v>91</v>
      </c>
      <c r="H45" s="28">
        <v>4</v>
      </c>
      <c r="I45" s="28" t="s">
        <v>92</v>
      </c>
      <c r="J45" s="28">
        <v>1200</v>
      </c>
      <c r="K45" s="28">
        <f t="shared" ref="K45:K52" si="1">F45*H45*J45</f>
        <v>67200</v>
      </c>
      <c r="L45" s="29" t="s">
        <v>237</v>
      </c>
    </row>
    <row r="46" spans="1:12" x14ac:dyDescent="0.25">
      <c r="A46" s="27"/>
      <c r="B46" s="27">
        <v>1.4</v>
      </c>
      <c r="C46" s="27" t="s">
        <v>98</v>
      </c>
      <c r="D46" s="27"/>
      <c r="E46" s="27"/>
      <c r="F46" s="28">
        <f>F42/9</f>
        <v>3.3333333333333335</v>
      </c>
      <c r="G46" s="28" t="s">
        <v>91</v>
      </c>
      <c r="H46" s="28">
        <v>1</v>
      </c>
      <c r="I46" s="28" t="s">
        <v>92</v>
      </c>
      <c r="J46" s="28">
        <v>2664</v>
      </c>
      <c r="K46" s="28">
        <f t="shared" si="1"/>
        <v>8880</v>
      </c>
      <c r="L46" s="29"/>
    </row>
    <row r="47" spans="1:12" x14ac:dyDescent="0.25">
      <c r="A47" s="27"/>
      <c r="B47" s="27">
        <v>1.5</v>
      </c>
      <c r="C47" s="27" t="s">
        <v>164</v>
      </c>
      <c r="D47" s="27"/>
      <c r="E47" s="27"/>
      <c r="F47" s="28">
        <v>1</v>
      </c>
      <c r="G47" s="28" t="s">
        <v>91</v>
      </c>
      <c r="H47" s="28">
        <v>1</v>
      </c>
      <c r="I47" s="28" t="s">
        <v>92</v>
      </c>
      <c r="J47" s="28">
        <v>2664</v>
      </c>
      <c r="K47" s="28">
        <f t="shared" si="1"/>
        <v>2664</v>
      </c>
      <c r="L47" s="29"/>
    </row>
    <row r="48" spans="1:12" x14ac:dyDescent="0.25">
      <c r="A48" s="27"/>
      <c r="B48" s="27">
        <v>1.6</v>
      </c>
      <c r="C48" s="27" t="s">
        <v>99</v>
      </c>
      <c r="D48" s="27"/>
      <c r="E48" s="27"/>
      <c r="F48" s="28">
        <v>1</v>
      </c>
      <c r="G48" s="28" t="s">
        <v>91</v>
      </c>
      <c r="H48" s="28">
        <v>1</v>
      </c>
      <c r="I48" s="28" t="s">
        <v>92</v>
      </c>
      <c r="J48" s="28">
        <v>2664</v>
      </c>
      <c r="K48" s="28">
        <f t="shared" si="1"/>
        <v>2664</v>
      </c>
      <c r="L48" s="29" t="s">
        <v>101</v>
      </c>
    </row>
    <row r="49" spans="1:12" x14ac:dyDescent="0.25">
      <c r="A49" s="27"/>
      <c r="B49" s="27">
        <v>1.7</v>
      </c>
      <c r="C49" s="27" t="s">
        <v>100</v>
      </c>
      <c r="D49" s="27"/>
      <c r="E49" s="27"/>
      <c r="F49" s="28">
        <v>2</v>
      </c>
      <c r="G49" s="28" t="s">
        <v>91</v>
      </c>
      <c r="H49" s="28">
        <v>3</v>
      </c>
      <c r="I49" s="28" t="s">
        <v>92</v>
      </c>
      <c r="J49" s="28">
        <v>2664</v>
      </c>
      <c r="K49" s="28">
        <f t="shared" si="1"/>
        <v>15984</v>
      </c>
      <c r="L49" s="29" t="s">
        <v>102</v>
      </c>
    </row>
    <row r="50" spans="1:12" ht="75" x14ac:dyDescent="0.25">
      <c r="A50" s="27"/>
      <c r="B50" s="27">
        <v>1.8</v>
      </c>
      <c r="C50" s="27" t="s">
        <v>103</v>
      </c>
      <c r="D50" s="27"/>
      <c r="E50" s="27"/>
      <c r="F50" s="56">
        <v>30</v>
      </c>
      <c r="G50" s="28" t="s">
        <v>87</v>
      </c>
      <c r="H50" s="28">
        <v>1</v>
      </c>
      <c r="I50" s="28" t="s">
        <v>88</v>
      </c>
      <c r="J50" s="28">
        <v>2000</v>
      </c>
      <c r="K50" s="28">
        <f t="shared" si="1"/>
        <v>60000</v>
      </c>
      <c r="L50" s="29" t="s">
        <v>168</v>
      </c>
    </row>
    <row r="51" spans="1:12" ht="30" x14ac:dyDescent="0.25">
      <c r="A51" s="27"/>
      <c r="B51" s="27">
        <v>1.9</v>
      </c>
      <c r="C51" s="27" t="s">
        <v>104</v>
      </c>
      <c r="D51" s="27"/>
      <c r="E51" s="27"/>
      <c r="F51" s="28">
        <v>1</v>
      </c>
      <c r="G51" s="28" t="s">
        <v>91</v>
      </c>
      <c r="H51" s="28">
        <v>4</v>
      </c>
      <c r="I51" s="28" t="s">
        <v>92</v>
      </c>
      <c r="J51" s="28">
        <v>2664</v>
      </c>
      <c r="K51" s="28">
        <f t="shared" si="1"/>
        <v>10656</v>
      </c>
      <c r="L51" s="29" t="s">
        <v>105</v>
      </c>
    </row>
    <row r="52" spans="1:12" x14ac:dyDescent="0.25">
      <c r="A52" s="30"/>
      <c r="B52" s="31">
        <v>1.1000000000000001</v>
      </c>
      <c r="C52" s="30" t="s">
        <v>106</v>
      </c>
      <c r="D52" s="30"/>
      <c r="E52" s="30"/>
      <c r="F52" s="57">
        <v>30</v>
      </c>
      <c r="G52" s="32" t="s">
        <v>87</v>
      </c>
      <c r="H52" s="32">
        <v>5</v>
      </c>
      <c r="I52" s="32" t="s">
        <v>92</v>
      </c>
      <c r="J52" s="32">
        <v>50</v>
      </c>
      <c r="K52" s="32">
        <f t="shared" si="1"/>
        <v>7500</v>
      </c>
      <c r="L52" s="33" t="s">
        <v>161</v>
      </c>
    </row>
    <row r="53" spans="1:12" s="3" customFormat="1" ht="64.5" customHeight="1" x14ac:dyDescent="0.25">
      <c r="A53" s="34">
        <v>2</v>
      </c>
      <c r="B53" s="34" t="s">
        <v>107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87000</v>
      </c>
      <c r="L53" s="35" t="s">
        <v>147</v>
      </c>
    </row>
    <row r="54" spans="1:12" x14ac:dyDescent="0.25">
      <c r="A54" s="27"/>
      <c r="B54" s="27">
        <v>2.1</v>
      </c>
      <c r="C54" s="27" t="s">
        <v>108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114</v>
      </c>
      <c r="D55" s="27"/>
      <c r="E55" s="27"/>
      <c r="F55" s="56">
        <v>30</v>
      </c>
      <c r="G55" s="28" t="s">
        <v>87</v>
      </c>
      <c r="H55" s="28">
        <v>0</v>
      </c>
      <c r="I55" s="28" t="s">
        <v>112</v>
      </c>
      <c r="J55" s="28">
        <v>0</v>
      </c>
      <c r="K55" s="28">
        <f t="shared" ref="K55:K74" si="2">F55*H55*J55</f>
        <v>0</v>
      </c>
      <c r="L55" s="29" t="s">
        <v>121</v>
      </c>
    </row>
    <row r="56" spans="1:12" x14ac:dyDescent="0.25">
      <c r="A56" s="27"/>
      <c r="B56" s="27"/>
      <c r="C56" s="27" t="s">
        <v>109</v>
      </c>
      <c r="D56" s="27"/>
      <c r="E56" s="27"/>
      <c r="F56" s="56">
        <v>30</v>
      </c>
      <c r="G56" s="28" t="s">
        <v>87</v>
      </c>
      <c r="H56" s="28">
        <v>1</v>
      </c>
      <c r="I56" s="28" t="s">
        <v>112</v>
      </c>
      <c r="J56" s="28">
        <v>120</v>
      </c>
      <c r="K56" s="28">
        <f t="shared" si="2"/>
        <v>3600</v>
      </c>
      <c r="L56" s="29" t="s">
        <v>111</v>
      </c>
    </row>
    <row r="57" spans="1:12" x14ac:dyDescent="0.25">
      <c r="A57" s="27"/>
      <c r="B57" s="27"/>
      <c r="C57" s="27" t="s">
        <v>110</v>
      </c>
      <c r="D57" s="27"/>
      <c r="E57" s="27"/>
      <c r="F57" s="56">
        <v>30</v>
      </c>
      <c r="G57" s="28" t="s">
        <v>87</v>
      </c>
      <c r="H57" s="28">
        <v>1</v>
      </c>
      <c r="I57" s="28" t="s">
        <v>112</v>
      </c>
      <c r="J57" s="28">
        <v>150</v>
      </c>
      <c r="K57" s="28">
        <f t="shared" si="2"/>
        <v>4500</v>
      </c>
      <c r="L57" s="29" t="s">
        <v>111</v>
      </c>
    </row>
    <row r="58" spans="1:12" x14ac:dyDescent="0.25">
      <c r="A58" s="27"/>
      <c r="B58" s="27">
        <v>2.2000000000000002</v>
      </c>
      <c r="C58" s="27" t="s">
        <v>113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114</v>
      </c>
      <c r="D59" s="27"/>
      <c r="E59" s="27"/>
      <c r="F59" s="56">
        <v>30</v>
      </c>
      <c r="G59" s="28" t="s">
        <v>87</v>
      </c>
      <c r="H59" s="28">
        <v>1</v>
      </c>
      <c r="I59" s="28" t="s">
        <v>112</v>
      </c>
      <c r="J59" s="28">
        <v>120</v>
      </c>
      <c r="K59" s="28">
        <f t="shared" si="2"/>
        <v>3600</v>
      </c>
      <c r="L59" s="29" t="s">
        <v>111</v>
      </c>
    </row>
    <row r="60" spans="1:12" x14ac:dyDescent="0.25">
      <c r="A60" s="27"/>
      <c r="B60" s="27"/>
      <c r="C60" s="27" t="s">
        <v>109</v>
      </c>
      <c r="D60" s="27"/>
      <c r="E60" s="27"/>
      <c r="F60" s="56">
        <v>30</v>
      </c>
      <c r="G60" s="28" t="s">
        <v>87</v>
      </c>
      <c r="H60" s="28">
        <v>1</v>
      </c>
      <c r="I60" s="28" t="s">
        <v>112</v>
      </c>
      <c r="J60" s="28">
        <v>120</v>
      </c>
      <c r="K60" s="28">
        <f t="shared" si="2"/>
        <v>3600</v>
      </c>
      <c r="L60" s="29" t="s">
        <v>115</v>
      </c>
    </row>
    <row r="61" spans="1:12" x14ac:dyDescent="0.25">
      <c r="A61" s="27"/>
      <c r="B61" s="27"/>
      <c r="C61" s="27" t="s">
        <v>110</v>
      </c>
      <c r="D61" s="27"/>
      <c r="E61" s="27"/>
      <c r="F61" s="56">
        <v>30</v>
      </c>
      <c r="G61" s="28" t="s">
        <v>87</v>
      </c>
      <c r="H61" s="28">
        <v>1</v>
      </c>
      <c r="I61" s="28" t="s">
        <v>112</v>
      </c>
      <c r="J61" s="28">
        <v>150</v>
      </c>
      <c r="K61" s="28">
        <f t="shared" si="2"/>
        <v>4500</v>
      </c>
      <c r="L61" s="29" t="s">
        <v>111</v>
      </c>
    </row>
    <row r="62" spans="1:12" x14ac:dyDescent="0.25">
      <c r="A62" s="27"/>
      <c r="B62" s="27"/>
      <c r="C62" s="27" t="s">
        <v>116</v>
      </c>
      <c r="D62" s="27"/>
      <c r="E62" s="27"/>
      <c r="F62" s="28">
        <v>30</v>
      </c>
      <c r="G62" s="28" t="s">
        <v>87</v>
      </c>
      <c r="H62" s="28">
        <v>1</v>
      </c>
      <c r="I62" s="28" t="s">
        <v>112</v>
      </c>
      <c r="J62" s="28">
        <v>150</v>
      </c>
      <c r="K62" s="28">
        <f t="shared" si="2"/>
        <v>4500</v>
      </c>
      <c r="L62" s="29" t="s">
        <v>95</v>
      </c>
    </row>
    <row r="63" spans="1:12" x14ac:dyDescent="0.25">
      <c r="A63" s="27"/>
      <c r="B63" s="27">
        <v>2.2999999999999998</v>
      </c>
      <c r="C63" s="27" t="s">
        <v>117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114</v>
      </c>
      <c r="D64" s="27"/>
      <c r="E64" s="27"/>
      <c r="F64" s="56">
        <v>30</v>
      </c>
      <c r="G64" s="28" t="s">
        <v>87</v>
      </c>
      <c r="H64" s="28">
        <v>1</v>
      </c>
      <c r="I64" s="28" t="s">
        <v>112</v>
      </c>
      <c r="J64" s="28">
        <v>120</v>
      </c>
      <c r="K64" s="28">
        <f t="shared" si="2"/>
        <v>3600</v>
      </c>
      <c r="L64" s="29"/>
    </row>
    <row r="65" spans="1:12" x14ac:dyDescent="0.25">
      <c r="A65" s="27"/>
      <c r="B65" s="27"/>
      <c r="C65" s="27" t="s">
        <v>109</v>
      </c>
      <c r="D65" s="27"/>
      <c r="E65" s="27"/>
      <c r="F65" s="56">
        <v>30</v>
      </c>
      <c r="G65" s="28" t="s">
        <v>87</v>
      </c>
      <c r="H65" s="28">
        <v>1</v>
      </c>
      <c r="I65" s="28" t="s">
        <v>112</v>
      </c>
      <c r="J65" s="28">
        <v>200</v>
      </c>
      <c r="K65" s="28">
        <f t="shared" si="2"/>
        <v>6000</v>
      </c>
      <c r="L65" s="29" t="s">
        <v>118</v>
      </c>
    </row>
    <row r="66" spans="1:12" x14ac:dyDescent="0.25">
      <c r="A66" s="27"/>
      <c r="B66" s="27"/>
      <c r="C66" s="27" t="s">
        <v>110</v>
      </c>
      <c r="D66" s="27"/>
      <c r="E66" s="27"/>
      <c r="F66" s="56">
        <v>30</v>
      </c>
      <c r="G66" s="28" t="s">
        <v>87</v>
      </c>
      <c r="H66" s="28">
        <v>1</v>
      </c>
      <c r="I66" s="28" t="s">
        <v>112</v>
      </c>
      <c r="J66" s="28">
        <v>200</v>
      </c>
      <c r="K66" s="28">
        <f t="shared" si="2"/>
        <v>6000</v>
      </c>
      <c r="L66" s="29" t="s">
        <v>119</v>
      </c>
    </row>
    <row r="67" spans="1:12" x14ac:dyDescent="0.25">
      <c r="A67" s="27"/>
      <c r="B67" s="27">
        <v>2.4</v>
      </c>
      <c r="C67" s="27" t="s">
        <v>120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114</v>
      </c>
      <c r="D68" s="27"/>
      <c r="E68" s="27"/>
      <c r="F68" s="56">
        <v>30</v>
      </c>
      <c r="G68" s="28" t="s">
        <v>87</v>
      </c>
      <c r="H68" s="28">
        <v>1</v>
      </c>
      <c r="I68" s="28" t="s">
        <v>112</v>
      </c>
      <c r="J68" s="28">
        <v>120</v>
      </c>
      <c r="K68" s="28">
        <f t="shared" si="2"/>
        <v>3600</v>
      </c>
      <c r="L68" s="29"/>
    </row>
    <row r="69" spans="1:12" x14ac:dyDescent="0.25">
      <c r="A69" s="27"/>
      <c r="B69" s="27"/>
      <c r="C69" s="27" t="s">
        <v>109</v>
      </c>
      <c r="D69" s="27"/>
      <c r="E69" s="27"/>
      <c r="F69" s="56">
        <v>30</v>
      </c>
      <c r="G69" s="28" t="s">
        <v>87</v>
      </c>
      <c r="H69" s="28">
        <v>1</v>
      </c>
      <c r="I69" s="28" t="s">
        <v>112</v>
      </c>
      <c r="J69" s="28">
        <v>200</v>
      </c>
      <c r="K69" s="28">
        <f t="shared" si="2"/>
        <v>6000</v>
      </c>
      <c r="L69" s="29"/>
    </row>
    <row r="70" spans="1:12" ht="30" x14ac:dyDescent="0.25">
      <c r="A70" s="27"/>
      <c r="B70" s="27"/>
      <c r="C70" s="27" t="s">
        <v>110</v>
      </c>
      <c r="D70" s="27"/>
      <c r="E70" s="27"/>
      <c r="F70" s="56">
        <v>30</v>
      </c>
      <c r="G70" s="28" t="s">
        <v>87</v>
      </c>
      <c r="H70" s="28">
        <v>1</v>
      </c>
      <c r="I70" s="28" t="s">
        <v>112</v>
      </c>
      <c r="J70" s="28">
        <v>800</v>
      </c>
      <c r="K70" s="28">
        <f t="shared" si="2"/>
        <v>24000</v>
      </c>
      <c r="L70" s="29" t="s">
        <v>124</v>
      </c>
    </row>
    <row r="71" spans="1:12" x14ac:dyDescent="0.25">
      <c r="A71" s="27"/>
      <c r="B71" s="27">
        <v>2.5</v>
      </c>
      <c r="C71" s="27" t="s">
        <v>123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114</v>
      </c>
      <c r="D72" s="27"/>
      <c r="E72" s="27"/>
      <c r="F72" s="56">
        <v>30</v>
      </c>
      <c r="G72" s="28" t="s">
        <v>87</v>
      </c>
      <c r="H72" s="28">
        <v>1</v>
      </c>
      <c r="I72" s="28" t="s">
        <v>112</v>
      </c>
      <c r="J72" s="28">
        <v>250</v>
      </c>
      <c r="K72" s="28">
        <f t="shared" si="2"/>
        <v>7500</v>
      </c>
      <c r="L72" s="29" t="s">
        <v>125</v>
      </c>
    </row>
    <row r="73" spans="1:12" x14ac:dyDescent="0.25">
      <c r="A73" s="27"/>
      <c r="B73" s="27"/>
      <c r="C73" s="27" t="s">
        <v>109</v>
      </c>
      <c r="D73" s="27"/>
      <c r="E73" s="27"/>
      <c r="F73" s="56">
        <v>30</v>
      </c>
      <c r="G73" s="28" t="s">
        <v>87</v>
      </c>
      <c r="H73" s="28">
        <v>1</v>
      </c>
      <c r="I73" s="28" t="s">
        <v>112</v>
      </c>
      <c r="J73" s="28">
        <v>200</v>
      </c>
      <c r="K73" s="28">
        <f t="shared" si="2"/>
        <v>6000</v>
      </c>
      <c r="L73" s="29" t="s">
        <v>59</v>
      </c>
    </row>
    <row r="74" spans="1:12" x14ac:dyDescent="0.25">
      <c r="A74" s="27"/>
      <c r="B74" s="27">
        <v>2.6</v>
      </c>
      <c r="C74" s="27" t="s">
        <v>160</v>
      </c>
      <c r="D74" s="27"/>
      <c r="E74" s="27"/>
      <c r="F74" s="28"/>
      <c r="G74" s="28" t="s">
        <v>87</v>
      </c>
      <c r="H74" s="28">
        <v>1</v>
      </c>
      <c r="I74" s="28" t="s">
        <v>92</v>
      </c>
      <c r="J74" s="28">
        <v>200</v>
      </c>
      <c r="K74" s="28">
        <f t="shared" si="2"/>
        <v>0</v>
      </c>
      <c r="L74" s="29" t="s">
        <v>170</v>
      </c>
    </row>
    <row r="75" spans="1:12" x14ac:dyDescent="0.25">
      <c r="A75" s="30"/>
      <c r="B75" s="30">
        <v>2.7</v>
      </c>
      <c r="C75" s="30" t="s">
        <v>96</v>
      </c>
      <c r="D75" s="30"/>
      <c r="E75" s="30"/>
      <c r="F75" s="57"/>
      <c r="G75" s="32" t="s">
        <v>87</v>
      </c>
      <c r="H75" s="32">
        <v>5</v>
      </c>
      <c r="I75" s="32" t="s">
        <v>92</v>
      </c>
      <c r="J75" s="32">
        <v>200</v>
      </c>
      <c r="K75" s="32">
        <f>F75*H75*J75</f>
        <v>0</v>
      </c>
      <c r="L75" s="33" t="s">
        <v>97</v>
      </c>
    </row>
    <row r="76" spans="1:12" s="3" customFormat="1" x14ac:dyDescent="0.25">
      <c r="A76" s="34">
        <v>3</v>
      </c>
      <c r="B76" s="34" t="s">
        <v>126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40350</v>
      </c>
      <c r="L76" s="37"/>
    </row>
    <row r="77" spans="1:12" x14ac:dyDescent="0.25">
      <c r="A77" s="27"/>
      <c r="B77" s="27">
        <v>3.1</v>
      </c>
      <c r="C77" s="27" t="s">
        <v>111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127</v>
      </c>
      <c r="D78" s="27"/>
      <c r="E78" s="27"/>
      <c r="F78" s="28">
        <v>5</v>
      </c>
      <c r="G78" s="28" t="s">
        <v>129</v>
      </c>
      <c r="H78" s="28">
        <v>3</v>
      </c>
      <c r="I78" s="28" t="s">
        <v>130</v>
      </c>
      <c r="J78" s="28">
        <v>270</v>
      </c>
      <c r="K78" s="28">
        <f t="shared" ref="K78:K97" si="3">F78*H78*J78</f>
        <v>4050</v>
      </c>
      <c r="L78" s="29" t="s">
        <v>138</v>
      </c>
    </row>
    <row r="79" spans="1:12" ht="30" x14ac:dyDescent="0.25">
      <c r="A79" s="27"/>
      <c r="B79" s="27">
        <v>3.3</v>
      </c>
      <c r="C79" s="27" t="s">
        <v>131</v>
      </c>
      <c r="D79" s="27"/>
      <c r="E79" s="27"/>
      <c r="F79" s="28">
        <v>10</v>
      </c>
      <c r="G79" s="28" t="s">
        <v>132</v>
      </c>
      <c r="H79" s="28">
        <v>3</v>
      </c>
      <c r="I79" s="28" t="s">
        <v>130</v>
      </c>
      <c r="J79" s="28">
        <v>50</v>
      </c>
      <c r="K79" s="28">
        <f t="shared" si="3"/>
        <v>1500</v>
      </c>
      <c r="L79" s="29" t="s">
        <v>139</v>
      </c>
    </row>
    <row r="80" spans="1:12" ht="30" x14ac:dyDescent="0.25">
      <c r="A80" s="27"/>
      <c r="B80" s="27">
        <v>3.4</v>
      </c>
      <c r="C80" s="27" t="s">
        <v>128</v>
      </c>
      <c r="D80" s="27"/>
      <c r="E80" s="27"/>
      <c r="F80" s="28"/>
      <c r="G80" s="28" t="s">
        <v>129</v>
      </c>
      <c r="H80" s="28">
        <v>3</v>
      </c>
      <c r="I80" s="28" t="s">
        <v>130</v>
      </c>
      <c r="J80" s="28">
        <v>50</v>
      </c>
      <c r="K80" s="28">
        <f t="shared" si="3"/>
        <v>0</v>
      </c>
      <c r="L80" s="29" t="s">
        <v>140</v>
      </c>
    </row>
    <row r="81" spans="1:12" ht="30" x14ac:dyDescent="0.25">
      <c r="A81" s="27"/>
      <c r="B81" s="27">
        <v>3.5</v>
      </c>
      <c r="C81" s="27" t="s">
        <v>133</v>
      </c>
      <c r="D81" s="27"/>
      <c r="E81" s="27"/>
      <c r="F81" s="28">
        <v>15</v>
      </c>
      <c r="G81" s="28" t="s">
        <v>134</v>
      </c>
      <c r="H81" s="28">
        <v>1</v>
      </c>
      <c r="I81" s="28" t="s">
        <v>130</v>
      </c>
      <c r="J81" s="28">
        <v>1200</v>
      </c>
      <c r="K81" s="28">
        <f t="shared" si="3"/>
        <v>18000</v>
      </c>
      <c r="L81" s="29" t="s">
        <v>135</v>
      </c>
    </row>
    <row r="82" spans="1:12" ht="30" x14ac:dyDescent="0.25">
      <c r="A82" s="27"/>
      <c r="B82" s="27">
        <v>3.6</v>
      </c>
      <c r="C82" s="27" t="s">
        <v>136</v>
      </c>
      <c r="D82" s="27"/>
      <c r="E82" s="27"/>
      <c r="F82" s="28">
        <v>21</v>
      </c>
      <c r="G82" s="28" t="s">
        <v>134</v>
      </c>
      <c r="H82" s="28">
        <v>1</v>
      </c>
      <c r="I82" s="28" t="s">
        <v>130</v>
      </c>
      <c r="J82" s="28">
        <v>800</v>
      </c>
      <c r="K82" s="28">
        <f t="shared" si="3"/>
        <v>16800</v>
      </c>
      <c r="L82" s="29" t="s">
        <v>137</v>
      </c>
    </row>
    <row r="83" spans="1:12" x14ac:dyDescent="0.25">
      <c r="A83" s="27"/>
      <c r="B83" s="27">
        <v>3.7</v>
      </c>
      <c r="C83" s="27" t="s">
        <v>227</v>
      </c>
      <c r="D83" s="27"/>
      <c r="E83" s="27"/>
      <c r="F83" s="28"/>
      <c r="G83" s="28" t="s">
        <v>228</v>
      </c>
      <c r="H83" s="28">
        <v>1</v>
      </c>
      <c r="I83" s="28" t="s">
        <v>130</v>
      </c>
      <c r="J83" s="28">
        <v>500</v>
      </c>
      <c r="K83" s="28">
        <f t="shared" si="3"/>
        <v>0</v>
      </c>
      <c r="L83" s="29"/>
    </row>
    <row r="84" spans="1:12" ht="30" x14ac:dyDescent="0.25">
      <c r="A84" s="30"/>
      <c r="B84" s="27">
        <v>3.8</v>
      </c>
      <c r="C84" s="30" t="s">
        <v>157</v>
      </c>
      <c r="D84" s="30"/>
      <c r="E84" s="30"/>
      <c r="F84" s="32"/>
      <c r="G84" s="32" t="s">
        <v>134</v>
      </c>
      <c r="H84" s="32">
        <v>1</v>
      </c>
      <c r="I84" s="32" t="s">
        <v>130</v>
      </c>
      <c r="J84" s="32">
        <v>600</v>
      </c>
      <c r="K84" s="32">
        <f t="shared" si="3"/>
        <v>0</v>
      </c>
      <c r="L84" s="33" t="s">
        <v>169</v>
      </c>
    </row>
    <row r="85" spans="1:12" s="3" customFormat="1" x14ac:dyDescent="0.25">
      <c r="A85" s="34">
        <v>4</v>
      </c>
      <c r="B85" s="34" t="s">
        <v>158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3600</v>
      </c>
      <c r="L85" s="37"/>
    </row>
    <row r="86" spans="1:12" x14ac:dyDescent="0.25">
      <c r="A86" s="27"/>
      <c r="B86" s="27">
        <v>4.0999999999999996</v>
      </c>
      <c r="C86" s="27" t="s">
        <v>141</v>
      </c>
      <c r="D86" s="27"/>
      <c r="E86" s="27"/>
      <c r="F86" s="28">
        <v>1</v>
      </c>
      <c r="G86" s="28" t="s">
        <v>87</v>
      </c>
      <c r="H86" s="28">
        <v>1</v>
      </c>
      <c r="I86" s="28" t="s">
        <v>92</v>
      </c>
      <c r="J86" s="28">
        <v>300</v>
      </c>
      <c r="K86" s="28">
        <f t="shared" si="3"/>
        <v>300</v>
      </c>
      <c r="L86" s="29"/>
    </row>
    <row r="87" spans="1:12" x14ac:dyDescent="0.25">
      <c r="A87" s="27"/>
      <c r="B87" s="27">
        <v>4.2</v>
      </c>
      <c r="C87" s="27" t="s">
        <v>142</v>
      </c>
      <c r="D87" s="27"/>
      <c r="E87" s="27"/>
      <c r="F87" s="28">
        <v>1</v>
      </c>
      <c r="G87" s="28" t="s">
        <v>87</v>
      </c>
      <c r="H87" s="28">
        <v>1</v>
      </c>
      <c r="I87" s="28" t="s">
        <v>92</v>
      </c>
      <c r="J87" s="28">
        <v>300</v>
      </c>
      <c r="K87" s="28">
        <f t="shared" si="3"/>
        <v>300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>
        <v>10</v>
      </c>
      <c r="G88" s="32" t="s">
        <v>87</v>
      </c>
      <c r="H88" s="32">
        <v>1</v>
      </c>
      <c r="I88" s="32" t="s">
        <v>92</v>
      </c>
      <c r="J88" s="32">
        <v>300</v>
      </c>
      <c r="K88" s="32">
        <f t="shared" si="3"/>
        <v>3000</v>
      </c>
      <c r="L88" s="33" t="s">
        <v>95</v>
      </c>
    </row>
    <row r="89" spans="1:12" s="3" customFormat="1" x14ac:dyDescent="0.25">
      <c r="A89" s="34">
        <v>5</v>
      </c>
      <c r="B89" s="34" t="s">
        <v>159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200300</v>
      </c>
      <c r="L89" s="37"/>
    </row>
    <row r="90" spans="1:12" x14ac:dyDescent="0.25">
      <c r="A90" s="30"/>
      <c r="B90" s="30">
        <v>5.0999999999999996</v>
      </c>
      <c r="C90" s="30" t="s">
        <v>144</v>
      </c>
      <c r="D90" s="30"/>
      <c r="E90" s="30"/>
      <c r="F90" s="32">
        <v>1</v>
      </c>
      <c r="G90" s="32" t="s">
        <v>122</v>
      </c>
      <c r="H90" s="32">
        <v>1</v>
      </c>
      <c r="I90" s="32" t="s">
        <v>145</v>
      </c>
      <c r="J90" s="32">
        <v>235400</v>
      </c>
      <c r="K90" s="32">
        <v>200300</v>
      </c>
      <c r="L90" s="33"/>
    </row>
    <row r="91" spans="1:12" s="3" customFormat="1" x14ac:dyDescent="0.25">
      <c r="A91" s="34">
        <v>6</v>
      </c>
      <c r="B91" s="34" t="s">
        <v>143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68900</v>
      </c>
      <c r="L91" s="37"/>
    </row>
    <row r="92" spans="1:12" x14ac:dyDescent="0.25">
      <c r="A92" s="27"/>
      <c r="B92" s="27">
        <v>6.1</v>
      </c>
      <c r="C92" s="27" t="s">
        <v>146</v>
      </c>
      <c r="D92" s="27"/>
      <c r="E92" s="27"/>
      <c r="F92" s="28">
        <v>30</v>
      </c>
      <c r="G92" s="28" t="s">
        <v>87</v>
      </c>
      <c r="H92" s="28">
        <v>1</v>
      </c>
      <c r="I92" s="28" t="s">
        <v>148</v>
      </c>
      <c r="J92" s="28">
        <v>250</v>
      </c>
      <c r="K92" s="28">
        <f t="shared" si="3"/>
        <v>7500</v>
      </c>
      <c r="L92" s="29"/>
    </row>
    <row r="93" spans="1:12" x14ac:dyDescent="0.25">
      <c r="A93" s="27"/>
      <c r="B93" s="27">
        <v>6.2</v>
      </c>
      <c r="C93" s="27" t="s">
        <v>150</v>
      </c>
      <c r="D93" s="27"/>
      <c r="E93" s="27"/>
      <c r="F93" s="28">
        <v>30</v>
      </c>
      <c r="G93" s="28" t="s">
        <v>87</v>
      </c>
      <c r="H93" s="28">
        <v>1</v>
      </c>
      <c r="I93" s="28" t="s">
        <v>148</v>
      </c>
      <c r="J93" s="28">
        <v>90</v>
      </c>
      <c r="K93" s="28">
        <f t="shared" si="3"/>
        <v>2700</v>
      </c>
      <c r="L93" s="29"/>
    </row>
    <row r="94" spans="1:12" x14ac:dyDescent="0.25">
      <c r="A94" s="27"/>
      <c r="B94" s="27">
        <v>6.3</v>
      </c>
      <c r="C94" s="27" t="s">
        <v>149</v>
      </c>
      <c r="D94" s="27"/>
      <c r="E94" s="27"/>
      <c r="F94" s="28">
        <v>30</v>
      </c>
      <c r="G94" s="28" t="s">
        <v>87</v>
      </c>
      <c r="H94" s="28">
        <v>1</v>
      </c>
      <c r="I94" s="28" t="s">
        <v>148</v>
      </c>
      <c r="J94" s="28">
        <v>90</v>
      </c>
      <c r="K94" s="28">
        <f t="shared" si="3"/>
        <v>2700</v>
      </c>
      <c r="L94" s="29"/>
    </row>
    <row r="95" spans="1:12" x14ac:dyDescent="0.25">
      <c r="A95" s="27"/>
      <c r="B95" s="27">
        <v>6.4</v>
      </c>
      <c r="C95" s="27" t="s">
        <v>156</v>
      </c>
      <c r="D95" s="27"/>
      <c r="E95" s="27"/>
      <c r="F95" s="28">
        <v>30</v>
      </c>
      <c r="G95" s="28" t="s">
        <v>87</v>
      </c>
      <c r="H95" s="28">
        <v>1</v>
      </c>
      <c r="I95" s="28" t="s">
        <v>148</v>
      </c>
      <c r="J95" s="28">
        <v>150</v>
      </c>
      <c r="K95" s="28">
        <f t="shared" si="3"/>
        <v>4500</v>
      </c>
      <c r="L95" s="29"/>
    </row>
    <row r="96" spans="1:12" x14ac:dyDescent="0.25">
      <c r="A96" s="27"/>
      <c r="B96" s="27">
        <v>6.5</v>
      </c>
      <c r="C96" s="27" t="s">
        <v>151</v>
      </c>
      <c r="D96" s="27"/>
      <c r="E96" s="27"/>
      <c r="F96" s="28">
        <v>30</v>
      </c>
      <c r="G96" s="28" t="s">
        <v>87</v>
      </c>
      <c r="H96" s="28">
        <v>1</v>
      </c>
      <c r="I96" s="28" t="s">
        <v>152</v>
      </c>
      <c r="J96" s="28">
        <v>50</v>
      </c>
      <c r="K96" s="28">
        <f t="shared" si="3"/>
        <v>1500</v>
      </c>
      <c r="L96" s="29" t="s">
        <v>95</v>
      </c>
    </row>
    <row r="97" spans="1:12" x14ac:dyDescent="0.25">
      <c r="A97" s="30"/>
      <c r="B97" s="30">
        <v>6.6</v>
      </c>
      <c r="C97" s="30" t="s">
        <v>241</v>
      </c>
      <c r="D97" s="30"/>
      <c r="E97" s="30"/>
      <c r="F97" s="32">
        <v>1</v>
      </c>
      <c r="G97" s="32" t="s">
        <v>122</v>
      </c>
      <c r="H97" s="32">
        <v>1</v>
      </c>
      <c r="I97" s="32" t="s">
        <v>154</v>
      </c>
      <c r="J97" s="32">
        <v>50000</v>
      </c>
      <c r="K97" s="32">
        <f t="shared" si="3"/>
        <v>50000</v>
      </c>
      <c r="L97" s="33" t="s">
        <v>162</v>
      </c>
    </row>
    <row r="98" spans="1:12" x14ac:dyDescent="0.25">
      <c r="A98" s="3"/>
      <c r="B98" s="3"/>
    </row>
  </sheetData>
  <pageMargins left="0.25" right="0.25" top="0.75" bottom="0.75" header="0.3" footer="0.3"/>
  <pageSetup paperSize="9" scale="6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86" workbookViewId="0">
      <selection activeCell="F87" sqref="F87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209</v>
      </c>
      <c r="B4" s="8"/>
    </row>
    <row r="5" spans="1:12" x14ac:dyDescent="0.25">
      <c r="A5" s="3" t="s">
        <v>166</v>
      </c>
      <c r="K5" s="44" t="s">
        <v>165</v>
      </c>
    </row>
    <row r="6" spans="1:12" x14ac:dyDescent="0.25">
      <c r="A6" s="38">
        <v>1</v>
      </c>
      <c r="B6" s="38" t="s">
        <v>86</v>
      </c>
      <c r="C6" s="38"/>
      <c r="D6" s="38"/>
      <c r="E6" s="38"/>
      <c r="K6" s="21">
        <f>K41</f>
        <v>37000</v>
      </c>
      <c r="L6" s="42">
        <f t="shared" ref="L6:L11" si="0">K6/$K$12</f>
        <v>0.53468208092485547</v>
      </c>
    </row>
    <row r="7" spans="1:12" x14ac:dyDescent="0.25">
      <c r="A7" s="38">
        <v>2</v>
      </c>
      <c r="B7" s="38" t="s">
        <v>107</v>
      </c>
      <c r="C7" s="38"/>
      <c r="D7" s="38"/>
      <c r="E7" s="38"/>
      <c r="K7" s="21">
        <f>K53</f>
        <v>22000</v>
      </c>
      <c r="L7" s="42">
        <f t="shared" si="0"/>
        <v>0.31791907514450868</v>
      </c>
    </row>
    <row r="8" spans="1:12" x14ac:dyDescent="0.25">
      <c r="A8" s="38">
        <v>3</v>
      </c>
      <c r="B8" s="38" t="s">
        <v>126</v>
      </c>
      <c r="C8" s="38"/>
      <c r="D8" s="38"/>
      <c r="E8" s="38"/>
      <c r="K8" s="21">
        <f>K76</f>
        <v>10200</v>
      </c>
      <c r="L8" s="42">
        <f t="shared" si="0"/>
        <v>0.14739884393063585</v>
      </c>
    </row>
    <row r="9" spans="1:12" x14ac:dyDescent="0.25">
      <c r="A9" s="38">
        <v>4</v>
      </c>
      <c r="B9" s="38" t="s">
        <v>158</v>
      </c>
      <c r="C9" s="38"/>
      <c r="D9" s="38"/>
      <c r="E9" s="38"/>
      <c r="K9" s="21">
        <f>K85</f>
        <v>0</v>
      </c>
      <c r="L9" s="42">
        <f t="shared" si="0"/>
        <v>0</v>
      </c>
    </row>
    <row r="10" spans="1:12" x14ac:dyDescent="0.25">
      <c r="A10" s="38">
        <v>5</v>
      </c>
      <c r="B10" s="38" t="s">
        <v>159</v>
      </c>
      <c r="C10" s="38"/>
      <c r="D10" s="38"/>
      <c r="E10" s="38"/>
      <c r="K10" s="21">
        <f>K89</f>
        <v>0</v>
      </c>
      <c r="L10" s="42">
        <f t="shared" si="0"/>
        <v>0</v>
      </c>
    </row>
    <row r="11" spans="1:12" x14ac:dyDescent="0.25">
      <c r="A11" s="38">
        <v>6</v>
      </c>
      <c r="B11" s="38" t="s">
        <v>143</v>
      </c>
      <c r="C11" s="38"/>
      <c r="D11" s="38"/>
      <c r="E11" s="38"/>
      <c r="K11" s="21">
        <f>K91</f>
        <v>0</v>
      </c>
      <c r="L11" s="42">
        <f t="shared" si="0"/>
        <v>0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69200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229</v>
      </c>
      <c r="K13" s="26"/>
      <c r="L13" s="58"/>
    </row>
    <row r="14" spans="1:12" x14ac:dyDescent="0.25">
      <c r="J14" s="22" t="s">
        <v>230</v>
      </c>
      <c r="K14" s="45">
        <f>SUM(K12:K13)</f>
        <v>69200</v>
      </c>
    </row>
    <row r="15" spans="1:12" x14ac:dyDescent="0.25">
      <c r="J15" s="22" t="s">
        <v>231</v>
      </c>
      <c r="K15" s="45"/>
      <c r="L15" s="59"/>
    </row>
    <row r="16" spans="1:12" x14ac:dyDescent="0.25">
      <c r="J16" s="60" t="s">
        <v>232</v>
      </c>
      <c r="K16" s="60">
        <f>CEILING(K15,10)</f>
        <v>0</v>
      </c>
      <c r="L16" s="61">
        <f>K16*30</f>
        <v>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94</v>
      </c>
      <c r="K40" s="23" t="s">
        <v>89</v>
      </c>
      <c r="L40" s="12" t="s">
        <v>13</v>
      </c>
    </row>
    <row r="41" spans="1:12" s="3" customFormat="1" x14ac:dyDescent="0.25">
      <c r="A41" s="25">
        <v>1</v>
      </c>
      <c r="B41" s="25" t="s">
        <v>86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37000</v>
      </c>
      <c r="L41" s="13"/>
    </row>
    <row r="42" spans="1:12" ht="95.25" customHeight="1" x14ac:dyDescent="0.25">
      <c r="A42" s="27"/>
      <c r="B42" s="27">
        <v>1.1000000000000001</v>
      </c>
      <c r="C42" s="27" t="s">
        <v>210</v>
      </c>
      <c r="D42" s="27"/>
      <c r="E42" s="27"/>
      <c r="F42" s="56">
        <v>6</v>
      </c>
      <c r="G42" s="28" t="s">
        <v>87</v>
      </c>
      <c r="H42" s="28">
        <v>1</v>
      </c>
      <c r="I42" s="28" t="s">
        <v>88</v>
      </c>
      <c r="J42" s="28">
        <v>1500</v>
      </c>
      <c r="K42" s="28">
        <f>F42*H42*J42</f>
        <v>9000</v>
      </c>
      <c r="L42" s="29" t="s">
        <v>167</v>
      </c>
    </row>
    <row r="43" spans="1:12" x14ac:dyDescent="0.25">
      <c r="A43" s="27"/>
      <c r="B43" s="27">
        <v>1.2</v>
      </c>
      <c r="C43" s="27" t="s">
        <v>211</v>
      </c>
      <c r="D43" s="27"/>
      <c r="E43" s="28"/>
      <c r="F43" s="56">
        <v>8</v>
      </c>
      <c r="G43" s="28" t="s">
        <v>87</v>
      </c>
      <c r="H43" s="28">
        <v>1</v>
      </c>
      <c r="I43" s="28" t="s">
        <v>88</v>
      </c>
      <c r="J43" s="28">
        <v>1500</v>
      </c>
      <c r="K43" s="28">
        <f>F43*H43*J43</f>
        <v>12000</v>
      </c>
      <c r="L43" s="29"/>
    </row>
    <row r="44" spans="1:12" x14ac:dyDescent="0.25">
      <c r="A44" s="27"/>
      <c r="B44" s="27">
        <v>1.2</v>
      </c>
      <c r="C44" s="27" t="s">
        <v>90</v>
      </c>
      <c r="D44" s="27"/>
      <c r="E44" s="27"/>
      <c r="F44" s="28"/>
      <c r="G44" s="28" t="s">
        <v>91</v>
      </c>
      <c r="H44" s="28">
        <v>4</v>
      </c>
      <c r="I44" s="28" t="s">
        <v>92</v>
      </c>
      <c r="J44" s="28">
        <v>2644</v>
      </c>
      <c r="K44" s="28">
        <f>F44*H44*J44</f>
        <v>0</v>
      </c>
      <c r="L44" s="29" t="s">
        <v>93</v>
      </c>
    </row>
    <row r="45" spans="1:12" x14ac:dyDescent="0.25">
      <c r="A45" s="27"/>
      <c r="B45" s="27">
        <v>1.3</v>
      </c>
      <c r="C45" s="27" t="s">
        <v>163</v>
      </c>
      <c r="D45" s="27"/>
      <c r="E45" s="27"/>
      <c r="F45" s="56"/>
      <c r="G45" s="28" t="s">
        <v>91</v>
      </c>
      <c r="H45" s="28">
        <v>4</v>
      </c>
      <c r="I45" s="28" t="s">
        <v>92</v>
      </c>
      <c r="J45" s="28">
        <v>1200</v>
      </c>
      <c r="K45" s="28">
        <f t="shared" ref="K45:K52" si="1">F45*H45*J45</f>
        <v>0</v>
      </c>
      <c r="L45" s="29" t="s">
        <v>95</v>
      </c>
    </row>
    <row r="46" spans="1:12" x14ac:dyDescent="0.25">
      <c r="A46" s="27"/>
      <c r="B46" s="27">
        <v>1.4</v>
      </c>
      <c r="C46" s="27" t="s">
        <v>98</v>
      </c>
      <c r="D46" s="27"/>
      <c r="E46" s="27"/>
      <c r="F46" s="28"/>
      <c r="G46" s="28" t="s">
        <v>91</v>
      </c>
      <c r="H46" s="28">
        <v>1</v>
      </c>
      <c r="I46" s="28" t="s">
        <v>92</v>
      </c>
      <c r="J46" s="28">
        <v>2664</v>
      </c>
      <c r="K46" s="28">
        <f t="shared" si="1"/>
        <v>0</v>
      </c>
      <c r="L46" s="29"/>
    </row>
    <row r="47" spans="1:12" x14ac:dyDescent="0.25">
      <c r="A47" s="27"/>
      <c r="B47" s="27">
        <v>1.5</v>
      </c>
      <c r="C47" s="27" t="s">
        <v>164</v>
      </c>
      <c r="D47" s="27"/>
      <c r="E47" s="27"/>
      <c r="F47" s="28"/>
      <c r="G47" s="28" t="s">
        <v>91</v>
      </c>
      <c r="H47" s="28">
        <v>1</v>
      </c>
      <c r="I47" s="28" t="s">
        <v>92</v>
      </c>
      <c r="J47" s="28">
        <v>2664</v>
      </c>
      <c r="K47" s="28">
        <f t="shared" si="1"/>
        <v>0</v>
      </c>
      <c r="L47" s="29"/>
    </row>
    <row r="48" spans="1:12" x14ac:dyDescent="0.25">
      <c r="A48" s="27"/>
      <c r="B48" s="27">
        <v>1.6</v>
      </c>
      <c r="C48" s="27" t="s">
        <v>99</v>
      </c>
      <c r="D48" s="27"/>
      <c r="E48" s="27"/>
      <c r="F48" s="28"/>
      <c r="G48" s="28" t="s">
        <v>91</v>
      </c>
      <c r="H48" s="28">
        <v>1</v>
      </c>
      <c r="I48" s="28" t="s">
        <v>92</v>
      </c>
      <c r="J48" s="28">
        <v>2664</v>
      </c>
      <c r="K48" s="28">
        <f t="shared" si="1"/>
        <v>0</v>
      </c>
      <c r="L48" s="29" t="s">
        <v>101</v>
      </c>
    </row>
    <row r="49" spans="1:12" x14ac:dyDescent="0.25">
      <c r="A49" s="27"/>
      <c r="B49" s="27">
        <v>1.7</v>
      </c>
      <c r="C49" s="27" t="s">
        <v>100</v>
      </c>
      <c r="D49" s="27"/>
      <c r="E49" s="27"/>
      <c r="F49" s="28"/>
      <c r="G49" s="28" t="s">
        <v>91</v>
      </c>
      <c r="H49" s="28">
        <v>3</v>
      </c>
      <c r="I49" s="28" t="s">
        <v>92</v>
      </c>
      <c r="J49" s="28">
        <v>2664</v>
      </c>
      <c r="K49" s="28">
        <f t="shared" si="1"/>
        <v>0</v>
      </c>
      <c r="L49" s="29" t="s">
        <v>102</v>
      </c>
    </row>
    <row r="50" spans="1:12" ht="75" x14ac:dyDescent="0.25">
      <c r="A50" s="27"/>
      <c r="B50" s="27">
        <v>1.8</v>
      </c>
      <c r="C50" s="27" t="s">
        <v>103</v>
      </c>
      <c r="D50" s="27"/>
      <c r="E50" s="27"/>
      <c r="F50" s="56">
        <v>8</v>
      </c>
      <c r="G50" s="28" t="s">
        <v>87</v>
      </c>
      <c r="H50" s="28">
        <v>1</v>
      </c>
      <c r="I50" s="28" t="s">
        <v>88</v>
      </c>
      <c r="J50" s="28">
        <v>2000</v>
      </c>
      <c r="K50" s="28">
        <f t="shared" si="1"/>
        <v>16000</v>
      </c>
      <c r="L50" s="29" t="s">
        <v>168</v>
      </c>
    </row>
    <row r="51" spans="1:12" ht="30" x14ac:dyDescent="0.25">
      <c r="A51" s="27"/>
      <c r="B51" s="27">
        <v>1.9</v>
      </c>
      <c r="C51" s="27" t="s">
        <v>104</v>
      </c>
      <c r="D51" s="27"/>
      <c r="E51" s="27"/>
      <c r="F51" s="28"/>
      <c r="G51" s="28" t="s">
        <v>91</v>
      </c>
      <c r="H51" s="28">
        <v>4</v>
      </c>
      <c r="I51" s="28" t="s">
        <v>92</v>
      </c>
      <c r="J51" s="28">
        <v>2664</v>
      </c>
      <c r="K51" s="28">
        <f t="shared" si="1"/>
        <v>0</v>
      </c>
      <c r="L51" s="29" t="s">
        <v>105</v>
      </c>
    </row>
    <row r="52" spans="1:12" x14ac:dyDescent="0.25">
      <c r="A52" s="30"/>
      <c r="B52" s="31">
        <v>1.1000000000000001</v>
      </c>
      <c r="C52" s="30" t="s">
        <v>106</v>
      </c>
      <c r="D52" s="30"/>
      <c r="E52" s="30"/>
      <c r="F52" s="57"/>
      <c r="G52" s="32" t="s">
        <v>87</v>
      </c>
      <c r="H52" s="32">
        <v>5</v>
      </c>
      <c r="I52" s="32" t="s">
        <v>92</v>
      </c>
      <c r="J52" s="32">
        <v>50</v>
      </c>
      <c r="K52" s="32">
        <f t="shared" si="1"/>
        <v>0</v>
      </c>
      <c r="L52" s="33" t="s">
        <v>161</v>
      </c>
    </row>
    <row r="53" spans="1:12" s="3" customFormat="1" ht="64.5" customHeight="1" x14ac:dyDescent="0.25">
      <c r="A53" s="34">
        <v>2</v>
      </c>
      <c r="B53" s="34" t="s">
        <v>107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22000</v>
      </c>
      <c r="L53" s="35" t="s">
        <v>147</v>
      </c>
    </row>
    <row r="54" spans="1:12" x14ac:dyDescent="0.25">
      <c r="A54" s="27"/>
      <c r="B54" s="27">
        <v>2.1</v>
      </c>
      <c r="C54" s="27" t="s">
        <v>108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114</v>
      </c>
      <c r="D55" s="27"/>
      <c r="E55" s="27"/>
      <c r="F55" s="56">
        <v>8</v>
      </c>
      <c r="G55" s="28" t="s">
        <v>87</v>
      </c>
      <c r="H55" s="28">
        <v>0</v>
      </c>
      <c r="I55" s="28" t="s">
        <v>112</v>
      </c>
      <c r="J55" s="28">
        <v>0</v>
      </c>
      <c r="K55" s="28">
        <f t="shared" ref="K55:K74" si="2">F55*H55*J55</f>
        <v>0</v>
      </c>
      <c r="L55" s="29" t="s">
        <v>121</v>
      </c>
    </row>
    <row r="56" spans="1:12" x14ac:dyDescent="0.25">
      <c r="A56" s="27"/>
      <c r="B56" s="27"/>
      <c r="C56" s="27" t="s">
        <v>109</v>
      </c>
      <c r="D56" s="27"/>
      <c r="E56" s="27"/>
      <c r="F56" s="56">
        <v>8</v>
      </c>
      <c r="G56" s="28" t="s">
        <v>87</v>
      </c>
      <c r="H56" s="28">
        <v>1</v>
      </c>
      <c r="I56" s="28" t="s">
        <v>112</v>
      </c>
      <c r="J56" s="28">
        <v>120</v>
      </c>
      <c r="K56" s="28">
        <f t="shared" si="2"/>
        <v>960</v>
      </c>
      <c r="L56" s="29" t="s">
        <v>111</v>
      </c>
    </row>
    <row r="57" spans="1:12" x14ac:dyDescent="0.25">
      <c r="A57" s="27"/>
      <c r="B57" s="27"/>
      <c r="C57" s="27" t="s">
        <v>110</v>
      </c>
      <c r="D57" s="27"/>
      <c r="E57" s="27"/>
      <c r="F57" s="56">
        <v>8</v>
      </c>
      <c r="G57" s="28" t="s">
        <v>87</v>
      </c>
      <c r="H57" s="28">
        <v>1</v>
      </c>
      <c r="I57" s="28" t="s">
        <v>112</v>
      </c>
      <c r="J57" s="28">
        <v>150</v>
      </c>
      <c r="K57" s="28">
        <f t="shared" si="2"/>
        <v>1200</v>
      </c>
      <c r="L57" s="29" t="s">
        <v>111</v>
      </c>
    </row>
    <row r="58" spans="1:12" x14ac:dyDescent="0.25">
      <c r="A58" s="27"/>
      <c r="B58" s="27">
        <v>2.2000000000000002</v>
      </c>
      <c r="C58" s="27" t="s">
        <v>113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114</v>
      </c>
      <c r="D59" s="27"/>
      <c r="E59" s="27"/>
      <c r="F59" s="56">
        <v>8</v>
      </c>
      <c r="G59" s="28" t="s">
        <v>87</v>
      </c>
      <c r="H59" s="28">
        <v>1</v>
      </c>
      <c r="I59" s="28" t="s">
        <v>112</v>
      </c>
      <c r="J59" s="28">
        <v>120</v>
      </c>
      <c r="K59" s="28">
        <f t="shared" si="2"/>
        <v>960</v>
      </c>
      <c r="L59" s="29" t="s">
        <v>111</v>
      </c>
    </row>
    <row r="60" spans="1:12" x14ac:dyDescent="0.25">
      <c r="A60" s="27"/>
      <c r="B60" s="27"/>
      <c r="C60" s="27" t="s">
        <v>109</v>
      </c>
      <c r="D60" s="27"/>
      <c r="E60" s="27"/>
      <c r="F60" s="56">
        <v>8</v>
      </c>
      <c r="G60" s="28" t="s">
        <v>87</v>
      </c>
      <c r="H60" s="28">
        <v>1</v>
      </c>
      <c r="I60" s="28" t="s">
        <v>112</v>
      </c>
      <c r="J60" s="28">
        <v>120</v>
      </c>
      <c r="K60" s="28">
        <f t="shared" si="2"/>
        <v>960</v>
      </c>
      <c r="L60" s="29" t="s">
        <v>115</v>
      </c>
    </row>
    <row r="61" spans="1:12" x14ac:dyDescent="0.25">
      <c r="A61" s="27"/>
      <c r="B61" s="27"/>
      <c r="C61" s="27" t="s">
        <v>110</v>
      </c>
      <c r="D61" s="27"/>
      <c r="E61" s="27"/>
      <c r="F61" s="56">
        <v>8</v>
      </c>
      <c r="G61" s="28" t="s">
        <v>87</v>
      </c>
      <c r="H61" s="28">
        <v>1</v>
      </c>
      <c r="I61" s="28" t="s">
        <v>112</v>
      </c>
      <c r="J61" s="28">
        <v>150</v>
      </c>
      <c r="K61" s="28">
        <f t="shared" si="2"/>
        <v>1200</v>
      </c>
      <c r="L61" s="29" t="s">
        <v>111</v>
      </c>
    </row>
    <row r="62" spans="1:12" x14ac:dyDescent="0.25">
      <c r="A62" s="27"/>
      <c r="B62" s="27"/>
      <c r="C62" s="27" t="s">
        <v>116</v>
      </c>
      <c r="D62" s="27"/>
      <c r="E62" s="27"/>
      <c r="F62" s="28"/>
      <c r="G62" s="28" t="s">
        <v>87</v>
      </c>
      <c r="H62" s="28">
        <v>1</v>
      </c>
      <c r="I62" s="28" t="s">
        <v>112</v>
      </c>
      <c r="J62" s="28">
        <v>150</v>
      </c>
      <c r="K62" s="28">
        <f t="shared" si="2"/>
        <v>0</v>
      </c>
      <c r="L62" s="29" t="s">
        <v>95</v>
      </c>
    </row>
    <row r="63" spans="1:12" x14ac:dyDescent="0.25">
      <c r="A63" s="27"/>
      <c r="B63" s="27">
        <v>2.2999999999999998</v>
      </c>
      <c r="C63" s="27" t="s">
        <v>117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114</v>
      </c>
      <c r="D64" s="27"/>
      <c r="E64" s="27"/>
      <c r="F64" s="56">
        <v>8</v>
      </c>
      <c r="G64" s="28" t="s">
        <v>87</v>
      </c>
      <c r="H64" s="28">
        <v>1</v>
      </c>
      <c r="I64" s="28" t="s">
        <v>112</v>
      </c>
      <c r="J64" s="28">
        <v>120</v>
      </c>
      <c r="K64" s="28">
        <f t="shared" si="2"/>
        <v>960</v>
      </c>
      <c r="L64" s="29"/>
    </row>
    <row r="65" spans="1:12" x14ac:dyDescent="0.25">
      <c r="A65" s="27"/>
      <c r="B65" s="27"/>
      <c r="C65" s="27" t="s">
        <v>109</v>
      </c>
      <c r="D65" s="27"/>
      <c r="E65" s="27"/>
      <c r="F65" s="56">
        <v>8</v>
      </c>
      <c r="G65" s="28" t="s">
        <v>87</v>
      </c>
      <c r="H65" s="28">
        <v>1</v>
      </c>
      <c r="I65" s="28" t="s">
        <v>112</v>
      </c>
      <c r="J65" s="28">
        <v>200</v>
      </c>
      <c r="K65" s="28">
        <f t="shared" si="2"/>
        <v>1600</v>
      </c>
      <c r="L65" s="29" t="s">
        <v>118</v>
      </c>
    </row>
    <row r="66" spans="1:12" x14ac:dyDescent="0.25">
      <c r="A66" s="27"/>
      <c r="B66" s="27"/>
      <c r="C66" s="27" t="s">
        <v>110</v>
      </c>
      <c r="D66" s="27"/>
      <c r="E66" s="27"/>
      <c r="F66" s="56">
        <v>8</v>
      </c>
      <c r="G66" s="28" t="s">
        <v>87</v>
      </c>
      <c r="H66" s="28">
        <v>1</v>
      </c>
      <c r="I66" s="28" t="s">
        <v>112</v>
      </c>
      <c r="J66" s="28">
        <v>200</v>
      </c>
      <c r="K66" s="28">
        <f t="shared" si="2"/>
        <v>1600</v>
      </c>
      <c r="L66" s="29" t="s">
        <v>119</v>
      </c>
    </row>
    <row r="67" spans="1:12" x14ac:dyDescent="0.25">
      <c r="A67" s="27"/>
      <c r="B67" s="27">
        <v>2.4</v>
      </c>
      <c r="C67" s="27" t="s">
        <v>120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114</v>
      </c>
      <c r="D68" s="27"/>
      <c r="E68" s="27"/>
      <c r="F68" s="56">
        <v>8</v>
      </c>
      <c r="G68" s="28" t="s">
        <v>87</v>
      </c>
      <c r="H68" s="28">
        <v>1</v>
      </c>
      <c r="I68" s="28" t="s">
        <v>112</v>
      </c>
      <c r="J68" s="28">
        <v>120</v>
      </c>
      <c r="K68" s="28">
        <f t="shared" si="2"/>
        <v>960</v>
      </c>
      <c r="L68" s="29"/>
    </row>
    <row r="69" spans="1:12" x14ac:dyDescent="0.25">
      <c r="A69" s="27"/>
      <c r="B69" s="27"/>
      <c r="C69" s="27" t="s">
        <v>109</v>
      </c>
      <c r="D69" s="27"/>
      <c r="E69" s="27"/>
      <c r="F69" s="56">
        <v>8</v>
      </c>
      <c r="G69" s="28" t="s">
        <v>87</v>
      </c>
      <c r="H69" s="28">
        <v>1</v>
      </c>
      <c r="I69" s="28" t="s">
        <v>112</v>
      </c>
      <c r="J69" s="28">
        <v>200</v>
      </c>
      <c r="K69" s="28">
        <f t="shared" si="2"/>
        <v>1600</v>
      </c>
      <c r="L69" s="29"/>
    </row>
    <row r="70" spans="1:12" ht="30" x14ac:dyDescent="0.25">
      <c r="A70" s="27"/>
      <c r="B70" s="27"/>
      <c r="C70" s="27" t="s">
        <v>110</v>
      </c>
      <c r="D70" s="27"/>
      <c r="E70" s="27"/>
      <c r="F70" s="56">
        <v>8</v>
      </c>
      <c r="G70" s="28" t="s">
        <v>87</v>
      </c>
      <c r="H70" s="28">
        <v>1</v>
      </c>
      <c r="I70" s="28" t="s">
        <v>112</v>
      </c>
      <c r="J70" s="28">
        <v>800</v>
      </c>
      <c r="K70" s="28">
        <f t="shared" si="2"/>
        <v>6400</v>
      </c>
      <c r="L70" s="29" t="s">
        <v>124</v>
      </c>
    </row>
    <row r="71" spans="1:12" x14ac:dyDescent="0.25">
      <c r="A71" s="27"/>
      <c r="B71" s="27">
        <v>2.5</v>
      </c>
      <c r="C71" s="27" t="s">
        <v>123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114</v>
      </c>
      <c r="D72" s="27"/>
      <c r="E72" s="27"/>
      <c r="F72" s="56">
        <v>8</v>
      </c>
      <c r="G72" s="28" t="s">
        <v>87</v>
      </c>
      <c r="H72" s="28">
        <v>1</v>
      </c>
      <c r="I72" s="28" t="s">
        <v>112</v>
      </c>
      <c r="J72" s="28">
        <v>250</v>
      </c>
      <c r="K72" s="28">
        <f t="shared" si="2"/>
        <v>2000</v>
      </c>
      <c r="L72" s="29" t="s">
        <v>125</v>
      </c>
    </row>
    <row r="73" spans="1:12" x14ac:dyDescent="0.25">
      <c r="A73" s="27"/>
      <c r="B73" s="27"/>
      <c r="C73" s="27" t="s">
        <v>109</v>
      </c>
      <c r="D73" s="27"/>
      <c r="E73" s="27"/>
      <c r="F73" s="56">
        <v>8</v>
      </c>
      <c r="G73" s="28" t="s">
        <v>87</v>
      </c>
      <c r="H73" s="28">
        <v>1</v>
      </c>
      <c r="I73" s="28" t="s">
        <v>112</v>
      </c>
      <c r="J73" s="28">
        <v>200</v>
      </c>
      <c r="K73" s="28">
        <f t="shared" si="2"/>
        <v>1600</v>
      </c>
      <c r="L73" s="29" t="s">
        <v>59</v>
      </c>
    </row>
    <row r="74" spans="1:12" x14ac:dyDescent="0.25">
      <c r="A74" s="27"/>
      <c r="B74" s="27">
        <v>2.6</v>
      </c>
      <c r="C74" s="27" t="s">
        <v>160</v>
      </c>
      <c r="D74" s="27"/>
      <c r="E74" s="27"/>
      <c r="F74" s="28"/>
      <c r="G74" s="28" t="s">
        <v>87</v>
      </c>
      <c r="H74" s="28">
        <v>1</v>
      </c>
      <c r="I74" s="28" t="s">
        <v>92</v>
      </c>
      <c r="J74" s="28">
        <v>200</v>
      </c>
      <c r="K74" s="28">
        <f t="shared" si="2"/>
        <v>0</v>
      </c>
      <c r="L74" s="29" t="s">
        <v>170</v>
      </c>
    </row>
    <row r="75" spans="1:12" x14ac:dyDescent="0.25">
      <c r="A75" s="30"/>
      <c r="B75" s="30">
        <v>2.7</v>
      </c>
      <c r="C75" s="30" t="s">
        <v>96</v>
      </c>
      <c r="D75" s="30"/>
      <c r="E75" s="30"/>
      <c r="F75" s="57"/>
      <c r="G75" s="32" t="s">
        <v>87</v>
      </c>
      <c r="H75" s="32">
        <v>5</v>
      </c>
      <c r="I75" s="32" t="s">
        <v>92</v>
      </c>
      <c r="J75" s="32">
        <v>200</v>
      </c>
      <c r="K75" s="32">
        <f>F75*H75*J75</f>
        <v>0</v>
      </c>
      <c r="L75" s="33" t="s">
        <v>97</v>
      </c>
    </row>
    <row r="76" spans="1:12" s="3" customFormat="1" x14ac:dyDescent="0.25">
      <c r="A76" s="34">
        <v>3</v>
      </c>
      <c r="B76" s="34" t="s">
        <v>126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10200</v>
      </c>
      <c r="L76" s="37"/>
    </row>
    <row r="77" spans="1:12" x14ac:dyDescent="0.25">
      <c r="A77" s="27"/>
      <c r="B77" s="27">
        <v>3.1</v>
      </c>
      <c r="C77" s="27" t="s">
        <v>111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127</v>
      </c>
      <c r="D78" s="27"/>
      <c r="E78" s="27"/>
      <c r="F78" s="28"/>
      <c r="G78" s="28" t="s">
        <v>129</v>
      </c>
      <c r="H78" s="28">
        <v>3</v>
      </c>
      <c r="I78" s="28" t="s">
        <v>130</v>
      </c>
      <c r="J78" s="28">
        <v>270</v>
      </c>
      <c r="K78" s="28">
        <f t="shared" ref="K78:K97" si="3">F78*H78*J78</f>
        <v>0</v>
      </c>
      <c r="L78" s="29" t="s">
        <v>138</v>
      </c>
    </row>
    <row r="79" spans="1:12" ht="30" x14ac:dyDescent="0.25">
      <c r="A79" s="27"/>
      <c r="B79" s="27">
        <v>3.3</v>
      </c>
      <c r="C79" s="27" t="s">
        <v>131</v>
      </c>
      <c r="D79" s="27"/>
      <c r="E79" s="27"/>
      <c r="F79" s="28"/>
      <c r="G79" s="28" t="s">
        <v>132</v>
      </c>
      <c r="H79" s="28">
        <v>3</v>
      </c>
      <c r="I79" s="28" t="s">
        <v>130</v>
      </c>
      <c r="J79" s="28">
        <v>50</v>
      </c>
      <c r="K79" s="28">
        <f t="shared" si="3"/>
        <v>0</v>
      </c>
      <c r="L79" s="29" t="s">
        <v>139</v>
      </c>
    </row>
    <row r="80" spans="1:12" ht="30" x14ac:dyDescent="0.25">
      <c r="A80" s="27"/>
      <c r="B80" s="27">
        <v>3.4</v>
      </c>
      <c r="C80" s="27" t="s">
        <v>128</v>
      </c>
      <c r="D80" s="27"/>
      <c r="E80" s="27"/>
      <c r="F80" s="28">
        <v>8</v>
      </c>
      <c r="G80" s="28" t="s">
        <v>129</v>
      </c>
      <c r="H80" s="28">
        <v>3</v>
      </c>
      <c r="I80" s="28" t="s">
        <v>130</v>
      </c>
      <c r="J80" s="28">
        <v>50</v>
      </c>
      <c r="K80" s="28">
        <f t="shared" si="3"/>
        <v>1200</v>
      </c>
      <c r="L80" s="29" t="s">
        <v>140</v>
      </c>
    </row>
    <row r="81" spans="1:12" ht="30" x14ac:dyDescent="0.25">
      <c r="A81" s="27"/>
      <c r="B81" s="27">
        <v>3.5</v>
      </c>
      <c r="C81" s="27" t="s">
        <v>133</v>
      </c>
      <c r="D81" s="27"/>
      <c r="E81" s="27"/>
      <c r="F81" s="28">
        <v>6</v>
      </c>
      <c r="G81" s="28" t="s">
        <v>134</v>
      </c>
      <c r="H81" s="28">
        <v>1</v>
      </c>
      <c r="I81" s="28" t="s">
        <v>130</v>
      </c>
      <c r="J81" s="28">
        <v>1200</v>
      </c>
      <c r="K81" s="28">
        <f t="shared" si="3"/>
        <v>7200</v>
      </c>
      <c r="L81" s="29" t="s">
        <v>135</v>
      </c>
    </row>
    <row r="82" spans="1:12" ht="30" x14ac:dyDescent="0.25">
      <c r="A82" s="27"/>
      <c r="B82" s="27">
        <v>3.6</v>
      </c>
      <c r="C82" s="27" t="s">
        <v>136</v>
      </c>
      <c r="D82" s="27"/>
      <c r="E82" s="27"/>
      <c r="F82" s="28"/>
      <c r="G82" s="28" t="s">
        <v>134</v>
      </c>
      <c r="H82" s="28">
        <v>1</v>
      </c>
      <c r="I82" s="28" t="s">
        <v>130</v>
      </c>
      <c r="J82" s="28">
        <v>800</v>
      </c>
      <c r="K82" s="28">
        <f t="shared" si="3"/>
        <v>0</v>
      </c>
      <c r="L82" s="29" t="s">
        <v>137</v>
      </c>
    </row>
    <row r="83" spans="1:12" x14ac:dyDescent="0.25">
      <c r="A83" s="27"/>
      <c r="B83" s="27">
        <v>3.7</v>
      </c>
      <c r="C83" s="27" t="s">
        <v>227</v>
      </c>
      <c r="D83" s="27"/>
      <c r="E83" s="27"/>
      <c r="F83" s="28"/>
      <c r="G83" s="28" t="s">
        <v>228</v>
      </c>
      <c r="H83" s="28">
        <v>1</v>
      </c>
      <c r="I83" s="28" t="s">
        <v>130</v>
      </c>
      <c r="J83" s="28">
        <v>500</v>
      </c>
      <c r="K83" s="28">
        <f t="shared" si="3"/>
        <v>0</v>
      </c>
      <c r="L83" s="29"/>
    </row>
    <row r="84" spans="1:12" x14ac:dyDescent="0.25">
      <c r="A84" s="30"/>
      <c r="B84" s="27">
        <v>3.8</v>
      </c>
      <c r="C84" s="30" t="s">
        <v>157</v>
      </c>
      <c r="D84" s="30"/>
      <c r="E84" s="30"/>
      <c r="F84" s="32">
        <v>3</v>
      </c>
      <c r="G84" s="32" t="s">
        <v>134</v>
      </c>
      <c r="H84" s="32">
        <v>1</v>
      </c>
      <c r="I84" s="32" t="s">
        <v>130</v>
      </c>
      <c r="J84" s="32">
        <v>600</v>
      </c>
      <c r="K84" s="32">
        <f t="shared" si="3"/>
        <v>1800</v>
      </c>
      <c r="L84" s="33" t="s">
        <v>238</v>
      </c>
    </row>
    <row r="85" spans="1:12" s="3" customFormat="1" x14ac:dyDescent="0.25">
      <c r="A85" s="34">
        <v>4</v>
      </c>
      <c r="B85" s="34" t="s">
        <v>158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0</v>
      </c>
      <c r="L85" s="37"/>
    </row>
    <row r="86" spans="1:12" x14ac:dyDescent="0.25">
      <c r="A86" s="27"/>
      <c r="B86" s="27">
        <v>4.0999999999999996</v>
      </c>
      <c r="C86" s="27" t="s">
        <v>141</v>
      </c>
      <c r="D86" s="27"/>
      <c r="E86" s="27"/>
      <c r="F86" s="28"/>
      <c r="G86" s="28" t="s">
        <v>87</v>
      </c>
      <c r="H86" s="28">
        <v>1</v>
      </c>
      <c r="I86" s="28" t="s">
        <v>92</v>
      </c>
      <c r="J86" s="28">
        <v>300</v>
      </c>
      <c r="K86" s="28">
        <f t="shared" si="3"/>
        <v>0</v>
      </c>
      <c r="L86" s="29"/>
    </row>
    <row r="87" spans="1:12" x14ac:dyDescent="0.25">
      <c r="A87" s="27"/>
      <c r="B87" s="27">
        <v>4.2</v>
      </c>
      <c r="C87" s="27" t="s">
        <v>142</v>
      </c>
      <c r="D87" s="27"/>
      <c r="E87" s="27"/>
      <c r="F87" s="28"/>
      <c r="G87" s="28" t="s">
        <v>87</v>
      </c>
      <c r="H87" s="28">
        <v>1</v>
      </c>
      <c r="I87" s="28" t="s">
        <v>92</v>
      </c>
      <c r="J87" s="28">
        <v>300</v>
      </c>
      <c r="K87" s="28">
        <f t="shared" si="3"/>
        <v>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/>
      <c r="G88" s="32" t="s">
        <v>87</v>
      </c>
      <c r="H88" s="32">
        <v>1</v>
      </c>
      <c r="I88" s="32" t="s">
        <v>92</v>
      </c>
      <c r="J88" s="32">
        <v>300</v>
      </c>
      <c r="K88" s="32">
        <f t="shared" si="3"/>
        <v>0</v>
      </c>
      <c r="L88" s="33" t="s">
        <v>95</v>
      </c>
    </row>
    <row r="89" spans="1:12" s="3" customFormat="1" x14ac:dyDescent="0.25">
      <c r="A89" s="34">
        <v>5</v>
      </c>
      <c r="B89" s="34" t="s">
        <v>159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0</v>
      </c>
      <c r="L89" s="37"/>
    </row>
    <row r="90" spans="1:12" x14ac:dyDescent="0.25">
      <c r="A90" s="30"/>
      <c r="B90" s="30">
        <v>5.0999999999999996</v>
      </c>
      <c r="C90" s="30" t="s">
        <v>144</v>
      </c>
      <c r="D90" s="30"/>
      <c r="E90" s="30"/>
      <c r="F90" s="32"/>
      <c r="G90" s="32" t="s">
        <v>122</v>
      </c>
      <c r="H90" s="32">
        <v>1</v>
      </c>
      <c r="I90" s="32" t="s">
        <v>145</v>
      </c>
      <c r="J90" s="32">
        <v>235400</v>
      </c>
      <c r="K90" s="32">
        <f>F90*H90*J90</f>
        <v>0</v>
      </c>
      <c r="L90" s="33"/>
    </row>
    <row r="91" spans="1:12" s="3" customFormat="1" x14ac:dyDescent="0.25">
      <c r="A91" s="34">
        <v>6</v>
      </c>
      <c r="B91" s="34" t="s">
        <v>143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0</v>
      </c>
      <c r="L91" s="37"/>
    </row>
    <row r="92" spans="1:12" x14ac:dyDescent="0.25">
      <c r="A92" s="27"/>
      <c r="B92" s="27">
        <v>6.1</v>
      </c>
      <c r="C92" s="27" t="s">
        <v>146</v>
      </c>
      <c r="D92" s="27"/>
      <c r="E92" s="27"/>
      <c r="F92" s="28"/>
      <c r="G92" s="28" t="s">
        <v>87</v>
      </c>
      <c r="H92" s="28">
        <v>1</v>
      </c>
      <c r="I92" s="28" t="s">
        <v>148</v>
      </c>
      <c r="J92" s="28">
        <v>250</v>
      </c>
      <c r="K92" s="28">
        <f t="shared" si="3"/>
        <v>0</v>
      </c>
      <c r="L92" s="29"/>
    </row>
    <row r="93" spans="1:12" x14ac:dyDescent="0.25">
      <c r="A93" s="27"/>
      <c r="B93" s="27">
        <v>6.2</v>
      </c>
      <c r="C93" s="27" t="s">
        <v>150</v>
      </c>
      <c r="D93" s="27"/>
      <c r="E93" s="27"/>
      <c r="F93" s="28"/>
      <c r="G93" s="28" t="s">
        <v>87</v>
      </c>
      <c r="H93" s="28">
        <v>1</v>
      </c>
      <c r="I93" s="28" t="s">
        <v>148</v>
      </c>
      <c r="J93" s="28">
        <v>90</v>
      </c>
      <c r="K93" s="28">
        <f t="shared" si="3"/>
        <v>0</v>
      </c>
      <c r="L93" s="29"/>
    </row>
    <row r="94" spans="1:12" x14ac:dyDescent="0.25">
      <c r="A94" s="27"/>
      <c r="B94" s="27">
        <v>6.3</v>
      </c>
      <c r="C94" s="27" t="s">
        <v>149</v>
      </c>
      <c r="D94" s="27"/>
      <c r="E94" s="27"/>
      <c r="F94" s="28"/>
      <c r="G94" s="28" t="s">
        <v>87</v>
      </c>
      <c r="H94" s="28">
        <v>1</v>
      </c>
      <c r="I94" s="28" t="s">
        <v>148</v>
      </c>
      <c r="J94" s="28">
        <v>90</v>
      </c>
      <c r="K94" s="28">
        <f t="shared" si="3"/>
        <v>0</v>
      </c>
      <c r="L94" s="29"/>
    </row>
    <row r="95" spans="1:12" x14ac:dyDescent="0.25">
      <c r="A95" s="27"/>
      <c r="B95" s="27">
        <v>6.4</v>
      </c>
      <c r="C95" s="27" t="s">
        <v>156</v>
      </c>
      <c r="D95" s="27"/>
      <c r="E95" s="27"/>
      <c r="F95" s="28"/>
      <c r="G95" s="28" t="s">
        <v>87</v>
      </c>
      <c r="H95" s="28">
        <v>1</v>
      </c>
      <c r="I95" s="28" t="s">
        <v>148</v>
      </c>
      <c r="J95" s="28">
        <v>150</v>
      </c>
      <c r="K95" s="28">
        <f t="shared" si="3"/>
        <v>0</v>
      </c>
      <c r="L95" s="29"/>
    </row>
    <row r="96" spans="1:12" x14ac:dyDescent="0.25">
      <c r="A96" s="27"/>
      <c r="B96" s="27">
        <v>6.5</v>
      </c>
      <c r="C96" s="27" t="s">
        <v>151</v>
      </c>
      <c r="D96" s="27"/>
      <c r="E96" s="27"/>
      <c r="F96" s="28"/>
      <c r="G96" s="28" t="s">
        <v>87</v>
      </c>
      <c r="H96" s="28">
        <v>1</v>
      </c>
      <c r="I96" s="28" t="s">
        <v>152</v>
      </c>
      <c r="J96" s="28">
        <v>50</v>
      </c>
      <c r="K96" s="28">
        <f t="shared" si="3"/>
        <v>0</v>
      </c>
      <c r="L96" s="29" t="s">
        <v>95</v>
      </c>
    </row>
    <row r="97" spans="1:12" x14ac:dyDescent="0.25">
      <c r="A97" s="30"/>
      <c r="B97" s="30">
        <v>6.6</v>
      </c>
      <c r="C97" s="30" t="s">
        <v>153</v>
      </c>
      <c r="D97" s="30"/>
      <c r="E97" s="30"/>
      <c r="F97" s="32"/>
      <c r="G97" s="32" t="s">
        <v>122</v>
      </c>
      <c r="H97" s="32">
        <v>1</v>
      </c>
      <c r="I97" s="32" t="s">
        <v>154</v>
      </c>
      <c r="J97" s="32">
        <v>20000</v>
      </c>
      <c r="K97" s="32">
        <f t="shared" si="3"/>
        <v>0</v>
      </c>
      <c r="L97" s="33" t="s">
        <v>162</v>
      </c>
    </row>
    <row r="98" spans="1:12" x14ac:dyDescent="0.25">
      <c r="A98" s="3"/>
      <c r="B98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22" workbookViewId="0">
      <selection activeCell="K15" sqref="K15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209</v>
      </c>
      <c r="B4" s="8" t="s">
        <v>234</v>
      </c>
    </row>
    <row r="5" spans="1:12" x14ac:dyDescent="0.25">
      <c r="A5" s="3" t="s">
        <v>166</v>
      </c>
      <c r="K5" s="44" t="s">
        <v>165</v>
      </c>
    </row>
    <row r="6" spans="1:12" x14ac:dyDescent="0.25">
      <c r="A6" s="38">
        <v>1</v>
      </c>
      <c r="B6" s="38" t="s">
        <v>86</v>
      </c>
      <c r="C6" s="38"/>
      <c r="D6" s="38"/>
      <c r="E6" s="38"/>
      <c r="K6" s="21">
        <f>K41</f>
        <v>0</v>
      </c>
      <c r="L6" s="42">
        <f t="shared" ref="L6:L11" si="0">K6/$K$12</f>
        <v>0</v>
      </c>
    </row>
    <row r="7" spans="1:12" x14ac:dyDescent="0.25">
      <c r="A7" s="38">
        <v>2</v>
      </c>
      <c r="B7" s="38" t="s">
        <v>107</v>
      </c>
      <c r="C7" s="38"/>
      <c r="D7" s="38"/>
      <c r="E7" s="38"/>
      <c r="K7" s="21">
        <f>K53</f>
        <v>69900</v>
      </c>
      <c r="L7" s="42">
        <f t="shared" si="0"/>
        <v>0.82042253521126762</v>
      </c>
    </row>
    <row r="8" spans="1:12" x14ac:dyDescent="0.25">
      <c r="A8" s="38">
        <v>3</v>
      </c>
      <c r="B8" s="38" t="s">
        <v>126</v>
      </c>
      <c r="C8" s="38"/>
      <c r="D8" s="38"/>
      <c r="E8" s="38"/>
      <c r="K8" s="21">
        <f>K76</f>
        <v>15300</v>
      </c>
      <c r="L8" s="42">
        <f t="shared" si="0"/>
        <v>0.1795774647887324</v>
      </c>
    </row>
    <row r="9" spans="1:12" x14ac:dyDescent="0.25">
      <c r="A9" s="38">
        <v>4</v>
      </c>
      <c r="B9" s="38" t="s">
        <v>158</v>
      </c>
      <c r="C9" s="38"/>
      <c r="D9" s="38"/>
      <c r="E9" s="38"/>
      <c r="K9" s="21">
        <f>K85</f>
        <v>0</v>
      </c>
      <c r="L9" s="42">
        <f t="shared" si="0"/>
        <v>0</v>
      </c>
    </row>
    <row r="10" spans="1:12" x14ac:dyDescent="0.25">
      <c r="A10" s="38">
        <v>5</v>
      </c>
      <c r="B10" s="38" t="s">
        <v>159</v>
      </c>
      <c r="C10" s="38"/>
      <c r="D10" s="38"/>
      <c r="E10" s="38"/>
      <c r="K10" s="21">
        <f>K89</f>
        <v>0</v>
      </c>
      <c r="L10" s="42">
        <f t="shared" si="0"/>
        <v>0</v>
      </c>
    </row>
    <row r="11" spans="1:12" x14ac:dyDescent="0.25">
      <c r="A11" s="38">
        <v>6</v>
      </c>
      <c r="B11" s="38" t="s">
        <v>143</v>
      </c>
      <c r="C11" s="38"/>
      <c r="D11" s="38"/>
      <c r="E11" s="38"/>
      <c r="K11" s="21">
        <f>K91</f>
        <v>0</v>
      </c>
      <c r="L11" s="42">
        <f t="shared" si="0"/>
        <v>0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85200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229</v>
      </c>
      <c r="K13" s="26"/>
      <c r="L13" s="58"/>
    </row>
    <row r="14" spans="1:12" x14ac:dyDescent="0.25">
      <c r="J14" s="22" t="s">
        <v>230</v>
      </c>
      <c r="K14" s="45">
        <f>SUM(K12:K13)</f>
        <v>85200</v>
      </c>
    </row>
    <row r="15" spans="1:12" x14ac:dyDescent="0.25">
      <c r="J15" s="22" t="s">
        <v>231</v>
      </c>
      <c r="K15" s="45"/>
      <c r="L15" s="59"/>
    </row>
    <row r="16" spans="1:12" x14ac:dyDescent="0.25">
      <c r="J16" s="60" t="s">
        <v>232</v>
      </c>
      <c r="K16" s="60">
        <f>CEILING(K15,10)</f>
        <v>0</v>
      </c>
      <c r="L16" s="61">
        <f>K16*30</f>
        <v>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94</v>
      </c>
      <c r="K40" s="23" t="s">
        <v>89</v>
      </c>
      <c r="L40" s="12" t="s">
        <v>13</v>
      </c>
    </row>
    <row r="41" spans="1:12" s="3" customFormat="1" x14ac:dyDescent="0.25">
      <c r="A41" s="25">
        <v>1</v>
      </c>
      <c r="B41" s="25" t="s">
        <v>86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0</v>
      </c>
      <c r="L41" s="13"/>
    </row>
    <row r="42" spans="1:12" ht="95.25" customHeight="1" x14ac:dyDescent="0.25">
      <c r="A42" s="27"/>
      <c r="B42" s="27">
        <v>1.1000000000000001</v>
      </c>
      <c r="C42" s="27" t="s">
        <v>210</v>
      </c>
      <c r="D42" s="27"/>
      <c r="E42" s="27"/>
      <c r="F42" s="56"/>
      <c r="G42" s="28" t="s">
        <v>87</v>
      </c>
      <c r="H42" s="28">
        <v>1</v>
      </c>
      <c r="I42" s="28" t="s">
        <v>88</v>
      </c>
      <c r="J42" s="28">
        <v>1500</v>
      </c>
      <c r="K42" s="28">
        <f>F42*H42*J42</f>
        <v>0</v>
      </c>
      <c r="L42" s="29" t="s">
        <v>167</v>
      </c>
    </row>
    <row r="43" spans="1:12" x14ac:dyDescent="0.25">
      <c r="A43" s="27"/>
      <c r="B43" s="27">
        <v>1.2</v>
      </c>
      <c r="C43" s="27" t="s">
        <v>211</v>
      </c>
      <c r="D43" s="27"/>
      <c r="E43" s="28"/>
      <c r="F43" s="56"/>
      <c r="G43" s="28" t="s">
        <v>87</v>
      </c>
      <c r="H43" s="28">
        <v>1</v>
      </c>
      <c r="I43" s="28" t="s">
        <v>88</v>
      </c>
      <c r="J43" s="28">
        <v>1500</v>
      </c>
      <c r="K43" s="28">
        <f>F43*H43*J43</f>
        <v>0</v>
      </c>
      <c r="L43" s="29"/>
    </row>
    <row r="44" spans="1:12" x14ac:dyDescent="0.25">
      <c r="A44" s="27"/>
      <c r="B44" s="27">
        <v>1.2</v>
      </c>
      <c r="C44" s="27" t="s">
        <v>90</v>
      </c>
      <c r="D44" s="27"/>
      <c r="E44" s="27"/>
      <c r="F44" s="28"/>
      <c r="G44" s="28" t="s">
        <v>91</v>
      </c>
      <c r="H44" s="28">
        <v>4</v>
      </c>
      <c r="I44" s="28" t="s">
        <v>92</v>
      </c>
      <c r="J44" s="28">
        <v>2644</v>
      </c>
      <c r="K44" s="28">
        <f>F44*H44*J44</f>
        <v>0</v>
      </c>
      <c r="L44" s="29" t="s">
        <v>93</v>
      </c>
    </row>
    <row r="45" spans="1:12" x14ac:dyDescent="0.25">
      <c r="A45" s="27"/>
      <c r="B45" s="27">
        <v>1.3</v>
      </c>
      <c r="C45" s="27" t="s">
        <v>163</v>
      </c>
      <c r="D45" s="27"/>
      <c r="E45" s="27"/>
      <c r="F45" s="56"/>
      <c r="G45" s="28" t="s">
        <v>91</v>
      </c>
      <c r="H45" s="28">
        <v>4</v>
      </c>
      <c r="I45" s="28" t="s">
        <v>92</v>
      </c>
      <c r="J45" s="28">
        <v>1200</v>
      </c>
      <c r="K45" s="28">
        <f t="shared" ref="K45:K52" si="1">F45*H45*J45</f>
        <v>0</v>
      </c>
      <c r="L45" s="29" t="s">
        <v>95</v>
      </c>
    </row>
    <row r="46" spans="1:12" x14ac:dyDescent="0.25">
      <c r="A46" s="27"/>
      <c r="B46" s="27">
        <v>1.4</v>
      </c>
      <c r="C46" s="27" t="s">
        <v>98</v>
      </c>
      <c r="D46" s="27"/>
      <c r="E46" s="27"/>
      <c r="F46" s="28"/>
      <c r="G46" s="28" t="s">
        <v>91</v>
      </c>
      <c r="H46" s="28">
        <v>1</v>
      </c>
      <c r="I46" s="28" t="s">
        <v>92</v>
      </c>
      <c r="J46" s="28">
        <v>2664</v>
      </c>
      <c r="K46" s="28">
        <f t="shared" si="1"/>
        <v>0</v>
      </c>
      <c r="L46" s="29"/>
    </row>
    <row r="47" spans="1:12" x14ac:dyDescent="0.25">
      <c r="A47" s="27"/>
      <c r="B47" s="27">
        <v>1.5</v>
      </c>
      <c r="C47" s="27" t="s">
        <v>164</v>
      </c>
      <c r="D47" s="27"/>
      <c r="E47" s="27"/>
      <c r="F47" s="28"/>
      <c r="G47" s="28" t="s">
        <v>91</v>
      </c>
      <c r="H47" s="28">
        <v>1</v>
      </c>
      <c r="I47" s="28" t="s">
        <v>92</v>
      </c>
      <c r="J47" s="28">
        <v>2664</v>
      </c>
      <c r="K47" s="28">
        <f t="shared" si="1"/>
        <v>0</v>
      </c>
      <c r="L47" s="29"/>
    </row>
    <row r="48" spans="1:12" x14ac:dyDescent="0.25">
      <c r="A48" s="27"/>
      <c r="B48" s="27">
        <v>1.6</v>
      </c>
      <c r="C48" s="27" t="s">
        <v>99</v>
      </c>
      <c r="D48" s="27"/>
      <c r="E48" s="27"/>
      <c r="F48" s="28"/>
      <c r="G48" s="28" t="s">
        <v>91</v>
      </c>
      <c r="H48" s="28">
        <v>1</v>
      </c>
      <c r="I48" s="28" t="s">
        <v>92</v>
      </c>
      <c r="J48" s="28">
        <v>2664</v>
      </c>
      <c r="K48" s="28">
        <f t="shared" si="1"/>
        <v>0</v>
      </c>
      <c r="L48" s="29" t="s">
        <v>101</v>
      </c>
    </row>
    <row r="49" spans="1:12" x14ac:dyDescent="0.25">
      <c r="A49" s="27"/>
      <c r="B49" s="27">
        <v>1.7</v>
      </c>
      <c r="C49" s="27" t="s">
        <v>100</v>
      </c>
      <c r="D49" s="27"/>
      <c r="E49" s="27"/>
      <c r="F49" s="28"/>
      <c r="G49" s="28" t="s">
        <v>91</v>
      </c>
      <c r="H49" s="28">
        <v>3</v>
      </c>
      <c r="I49" s="28" t="s">
        <v>92</v>
      </c>
      <c r="J49" s="28">
        <v>2664</v>
      </c>
      <c r="K49" s="28">
        <f t="shared" si="1"/>
        <v>0</v>
      </c>
      <c r="L49" s="29" t="s">
        <v>102</v>
      </c>
    </row>
    <row r="50" spans="1:12" ht="75" x14ac:dyDescent="0.25">
      <c r="A50" s="27"/>
      <c r="B50" s="27">
        <v>1.8</v>
      </c>
      <c r="C50" s="27" t="s">
        <v>103</v>
      </c>
      <c r="D50" s="27"/>
      <c r="E50" s="27"/>
      <c r="F50" s="56"/>
      <c r="G50" s="28" t="s">
        <v>87</v>
      </c>
      <c r="H50" s="28">
        <v>1</v>
      </c>
      <c r="I50" s="28" t="s">
        <v>88</v>
      </c>
      <c r="J50" s="28">
        <v>2000</v>
      </c>
      <c r="K50" s="28">
        <f t="shared" si="1"/>
        <v>0</v>
      </c>
      <c r="L50" s="29" t="s">
        <v>168</v>
      </c>
    </row>
    <row r="51" spans="1:12" ht="30" x14ac:dyDescent="0.25">
      <c r="A51" s="27"/>
      <c r="B51" s="27">
        <v>1.9</v>
      </c>
      <c r="C51" s="27" t="s">
        <v>104</v>
      </c>
      <c r="D51" s="27"/>
      <c r="E51" s="27"/>
      <c r="F51" s="28"/>
      <c r="G51" s="28" t="s">
        <v>91</v>
      </c>
      <c r="H51" s="28">
        <v>4</v>
      </c>
      <c r="I51" s="28" t="s">
        <v>92</v>
      </c>
      <c r="J51" s="28">
        <v>2664</v>
      </c>
      <c r="K51" s="28">
        <f t="shared" si="1"/>
        <v>0</v>
      </c>
      <c r="L51" s="29" t="s">
        <v>105</v>
      </c>
    </row>
    <row r="52" spans="1:12" x14ac:dyDescent="0.25">
      <c r="A52" s="30"/>
      <c r="B52" s="31">
        <v>1.1000000000000001</v>
      </c>
      <c r="C52" s="30" t="s">
        <v>106</v>
      </c>
      <c r="D52" s="30"/>
      <c r="E52" s="30"/>
      <c r="F52" s="57"/>
      <c r="G52" s="32" t="s">
        <v>87</v>
      </c>
      <c r="H52" s="32">
        <v>5</v>
      </c>
      <c r="I52" s="32" t="s">
        <v>92</v>
      </c>
      <c r="J52" s="32">
        <v>50</v>
      </c>
      <c r="K52" s="32">
        <f t="shared" si="1"/>
        <v>0</v>
      </c>
      <c r="L52" s="33" t="s">
        <v>161</v>
      </c>
    </row>
    <row r="53" spans="1:12" s="3" customFormat="1" ht="64.5" customHeight="1" x14ac:dyDescent="0.25">
      <c r="A53" s="34">
        <v>2</v>
      </c>
      <c r="B53" s="34" t="s">
        <v>107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69900</v>
      </c>
      <c r="L53" s="35" t="s">
        <v>147</v>
      </c>
    </row>
    <row r="54" spans="1:12" x14ac:dyDescent="0.25">
      <c r="A54" s="27"/>
      <c r="B54" s="27">
        <v>2.1</v>
      </c>
      <c r="C54" s="27" t="s">
        <v>108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114</v>
      </c>
      <c r="D55" s="27"/>
      <c r="E55" s="27"/>
      <c r="F55" s="56">
        <v>45</v>
      </c>
      <c r="G55" s="28" t="s">
        <v>87</v>
      </c>
      <c r="H55" s="28">
        <v>0</v>
      </c>
      <c r="I55" s="28" t="s">
        <v>112</v>
      </c>
      <c r="J55" s="28">
        <v>0</v>
      </c>
      <c r="K55" s="28">
        <f t="shared" ref="K55:K74" si="2">F55*H55*J55</f>
        <v>0</v>
      </c>
      <c r="L55" s="29" t="s">
        <v>121</v>
      </c>
    </row>
    <row r="56" spans="1:12" x14ac:dyDescent="0.25">
      <c r="A56" s="27"/>
      <c r="B56" s="27"/>
      <c r="C56" s="27" t="s">
        <v>109</v>
      </c>
      <c r="D56" s="27"/>
      <c r="E56" s="27"/>
      <c r="F56" s="56">
        <v>45</v>
      </c>
      <c r="G56" s="28" t="s">
        <v>87</v>
      </c>
      <c r="H56" s="28">
        <v>1</v>
      </c>
      <c r="I56" s="28" t="s">
        <v>112</v>
      </c>
      <c r="J56" s="28">
        <v>120</v>
      </c>
      <c r="K56" s="28">
        <f t="shared" si="2"/>
        <v>5400</v>
      </c>
      <c r="L56" s="29" t="s">
        <v>111</v>
      </c>
    </row>
    <row r="57" spans="1:12" x14ac:dyDescent="0.25">
      <c r="A57" s="27"/>
      <c r="B57" s="27"/>
      <c r="C57" s="27" t="s">
        <v>110</v>
      </c>
      <c r="D57" s="27"/>
      <c r="E57" s="27"/>
      <c r="F57" s="56">
        <v>45</v>
      </c>
      <c r="G57" s="28" t="s">
        <v>87</v>
      </c>
      <c r="H57" s="28">
        <v>1</v>
      </c>
      <c r="I57" s="28" t="s">
        <v>112</v>
      </c>
      <c r="J57" s="28">
        <v>150</v>
      </c>
      <c r="K57" s="28">
        <f t="shared" si="2"/>
        <v>6750</v>
      </c>
      <c r="L57" s="29" t="s">
        <v>111</v>
      </c>
    </row>
    <row r="58" spans="1:12" x14ac:dyDescent="0.25">
      <c r="A58" s="27"/>
      <c r="B58" s="27">
        <v>2.2000000000000002</v>
      </c>
      <c r="C58" s="27" t="s">
        <v>113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114</v>
      </c>
      <c r="D59" s="27"/>
      <c r="E59" s="27"/>
      <c r="F59" s="56">
        <v>45</v>
      </c>
      <c r="G59" s="28" t="s">
        <v>87</v>
      </c>
      <c r="H59" s="28">
        <v>1</v>
      </c>
      <c r="I59" s="28" t="s">
        <v>112</v>
      </c>
      <c r="J59" s="28">
        <v>120</v>
      </c>
      <c r="K59" s="28">
        <f t="shared" si="2"/>
        <v>5400</v>
      </c>
      <c r="L59" s="29" t="s">
        <v>111</v>
      </c>
    </row>
    <row r="60" spans="1:12" x14ac:dyDescent="0.25">
      <c r="A60" s="27"/>
      <c r="B60" s="27"/>
      <c r="C60" s="27" t="s">
        <v>109</v>
      </c>
      <c r="D60" s="27"/>
      <c r="E60" s="27"/>
      <c r="F60" s="56">
        <v>45</v>
      </c>
      <c r="G60" s="28" t="s">
        <v>87</v>
      </c>
      <c r="H60" s="28">
        <v>1</v>
      </c>
      <c r="I60" s="28" t="s">
        <v>112</v>
      </c>
      <c r="J60" s="28">
        <v>120</v>
      </c>
      <c r="K60" s="28">
        <f t="shared" si="2"/>
        <v>5400</v>
      </c>
      <c r="L60" s="29" t="s">
        <v>115</v>
      </c>
    </row>
    <row r="61" spans="1:12" x14ac:dyDescent="0.25">
      <c r="A61" s="27"/>
      <c r="B61" s="27"/>
      <c r="C61" s="27" t="s">
        <v>110</v>
      </c>
      <c r="D61" s="27"/>
      <c r="E61" s="27"/>
      <c r="F61" s="56">
        <v>45</v>
      </c>
      <c r="G61" s="28" t="s">
        <v>87</v>
      </c>
      <c r="H61" s="28">
        <v>1</v>
      </c>
      <c r="I61" s="28" t="s">
        <v>112</v>
      </c>
      <c r="J61" s="28">
        <v>150</v>
      </c>
      <c r="K61" s="28">
        <f t="shared" si="2"/>
        <v>6750</v>
      </c>
      <c r="L61" s="29" t="s">
        <v>111</v>
      </c>
    </row>
    <row r="62" spans="1:12" x14ac:dyDescent="0.25">
      <c r="A62" s="27"/>
      <c r="B62" s="27"/>
      <c r="C62" s="27" t="s">
        <v>116</v>
      </c>
      <c r="D62" s="27"/>
      <c r="E62" s="27"/>
      <c r="F62" s="28"/>
      <c r="G62" s="28" t="s">
        <v>87</v>
      </c>
      <c r="H62" s="28">
        <v>1</v>
      </c>
      <c r="I62" s="28" t="s">
        <v>112</v>
      </c>
      <c r="J62" s="28">
        <v>150</v>
      </c>
      <c r="K62" s="28">
        <f t="shared" si="2"/>
        <v>0</v>
      </c>
      <c r="L62" s="29" t="s">
        <v>95</v>
      </c>
    </row>
    <row r="63" spans="1:12" x14ac:dyDescent="0.25">
      <c r="A63" s="27"/>
      <c r="B63" s="27">
        <v>2.2999999999999998</v>
      </c>
      <c r="C63" s="27" t="s">
        <v>117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114</v>
      </c>
      <c r="D64" s="27"/>
      <c r="E64" s="27"/>
      <c r="F64" s="56">
        <v>45</v>
      </c>
      <c r="G64" s="28" t="s">
        <v>87</v>
      </c>
      <c r="H64" s="28">
        <v>1</v>
      </c>
      <c r="I64" s="28" t="s">
        <v>112</v>
      </c>
      <c r="J64" s="28">
        <v>120</v>
      </c>
      <c r="K64" s="28">
        <f t="shared" si="2"/>
        <v>5400</v>
      </c>
      <c r="L64" s="29"/>
    </row>
    <row r="65" spans="1:12" x14ac:dyDescent="0.25">
      <c r="A65" s="27"/>
      <c r="B65" s="27"/>
      <c r="C65" s="27" t="s">
        <v>109</v>
      </c>
      <c r="D65" s="27"/>
      <c r="E65" s="27"/>
      <c r="F65" s="56">
        <v>45</v>
      </c>
      <c r="G65" s="28" t="s">
        <v>87</v>
      </c>
      <c r="H65" s="28">
        <v>1</v>
      </c>
      <c r="I65" s="28" t="s">
        <v>112</v>
      </c>
      <c r="J65" s="28">
        <v>200</v>
      </c>
      <c r="K65" s="28">
        <f t="shared" si="2"/>
        <v>9000</v>
      </c>
      <c r="L65" s="29" t="s">
        <v>118</v>
      </c>
    </row>
    <row r="66" spans="1:12" x14ac:dyDescent="0.25">
      <c r="A66" s="27"/>
      <c r="B66" s="27"/>
      <c r="C66" s="27" t="s">
        <v>110</v>
      </c>
      <c r="D66" s="27"/>
      <c r="E66" s="27"/>
      <c r="F66" s="56">
        <v>45</v>
      </c>
      <c r="G66" s="28" t="s">
        <v>87</v>
      </c>
      <c r="H66" s="28">
        <v>1</v>
      </c>
      <c r="I66" s="28" t="s">
        <v>112</v>
      </c>
      <c r="J66" s="28">
        <v>200</v>
      </c>
      <c r="K66" s="28">
        <f t="shared" si="2"/>
        <v>9000</v>
      </c>
      <c r="L66" s="29" t="s">
        <v>119</v>
      </c>
    </row>
    <row r="67" spans="1:12" x14ac:dyDescent="0.25">
      <c r="A67" s="27"/>
      <c r="B67" s="27">
        <v>2.4</v>
      </c>
      <c r="C67" s="27" t="s">
        <v>120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114</v>
      </c>
      <c r="D68" s="27"/>
      <c r="E68" s="27"/>
      <c r="F68" s="56"/>
      <c r="G68" s="28" t="s">
        <v>87</v>
      </c>
      <c r="H68" s="28">
        <v>1</v>
      </c>
      <c r="I68" s="28" t="s">
        <v>112</v>
      </c>
      <c r="J68" s="28">
        <v>120</v>
      </c>
      <c r="K68" s="28">
        <f t="shared" si="2"/>
        <v>0</v>
      </c>
      <c r="L68" s="29"/>
    </row>
    <row r="69" spans="1:12" x14ac:dyDescent="0.25">
      <c r="A69" s="27"/>
      <c r="B69" s="27"/>
      <c r="C69" s="27" t="s">
        <v>109</v>
      </c>
      <c r="D69" s="27"/>
      <c r="E69" s="27"/>
      <c r="F69" s="56">
        <v>14</v>
      </c>
      <c r="G69" s="28" t="s">
        <v>87</v>
      </c>
      <c r="H69" s="28">
        <v>1</v>
      </c>
      <c r="I69" s="28" t="s">
        <v>112</v>
      </c>
      <c r="J69" s="56">
        <v>100</v>
      </c>
      <c r="K69" s="28">
        <f t="shared" si="2"/>
        <v>1400</v>
      </c>
      <c r="L69" s="29"/>
    </row>
    <row r="70" spans="1:12" ht="30" x14ac:dyDescent="0.25">
      <c r="A70" s="27"/>
      <c r="B70" s="27"/>
      <c r="C70" s="27" t="s">
        <v>110</v>
      </c>
      <c r="D70" s="27"/>
      <c r="E70" s="27"/>
      <c r="F70" s="56"/>
      <c r="G70" s="28" t="s">
        <v>87</v>
      </c>
      <c r="H70" s="28">
        <v>1</v>
      </c>
      <c r="I70" s="28" t="s">
        <v>112</v>
      </c>
      <c r="J70" s="28">
        <v>800</v>
      </c>
      <c r="K70" s="28">
        <f t="shared" si="2"/>
        <v>0</v>
      </c>
      <c r="L70" s="29" t="s">
        <v>124</v>
      </c>
    </row>
    <row r="71" spans="1:12" x14ac:dyDescent="0.25">
      <c r="A71" s="27"/>
      <c r="B71" s="27">
        <v>2.5</v>
      </c>
      <c r="C71" s="27" t="s">
        <v>123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114</v>
      </c>
      <c r="D72" s="27"/>
      <c r="E72" s="27"/>
      <c r="F72" s="56"/>
      <c r="G72" s="28" t="s">
        <v>87</v>
      </c>
      <c r="H72" s="28">
        <v>1</v>
      </c>
      <c r="I72" s="28" t="s">
        <v>112</v>
      </c>
      <c r="J72" s="28">
        <v>250</v>
      </c>
      <c r="K72" s="28">
        <f t="shared" si="2"/>
        <v>0</v>
      </c>
      <c r="L72" s="29" t="s">
        <v>125</v>
      </c>
    </row>
    <row r="73" spans="1:12" x14ac:dyDescent="0.25">
      <c r="A73" s="27"/>
      <c r="B73" s="27"/>
      <c r="C73" s="27" t="s">
        <v>109</v>
      </c>
      <c r="D73" s="27"/>
      <c r="E73" s="27"/>
      <c r="F73" s="56">
        <v>14</v>
      </c>
      <c r="G73" s="28" t="s">
        <v>87</v>
      </c>
      <c r="H73" s="28">
        <v>1</v>
      </c>
      <c r="I73" s="28" t="s">
        <v>112</v>
      </c>
      <c r="J73" s="56">
        <v>100</v>
      </c>
      <c r="K73" s="28">
        <f t="shared" si="2"/>
        <v>1400</v>
      </c>
      <c r="L73" s="29" t="s">
        <v>59</v>
      </c>
    </row>
    <row r="74" spans="1:12" x14ac:dyDescent="0.25">
      <c r="A74" s="27"/>
      <c r="B74" s="27">
        <v>2.6</v>
      </c>
      <c r="C74" s="27" t="s">
        <v>160</v>
      </c>
      <c r="D74" s="27"/>
      <c r="E74" s="27"/>
      <c r="F74" s="28"/>
      <c r="G74" s="28" t="s">
        <v>87</v>
      </c>
      <c r="H74" s="28">
        <v>1</v>
      </c>
      <c r="I74" s="28" t="s">
        <v>92</v>
      </c>
      <c r="J74" s="28">
        <v>200</v>
      </c>
      <c r="K74" s="28">
        <f t="shared" si="2"/>
        <v>0</v>
      </c>
      <c r="L74" s="29" t="s">
        <v>170</v>
      </c>
    </row>
    <row r="75" spans="1:12" x14ac:dyDescent="0.25">
      <c r="A75" s="30"/>
      <c r="B75" s="30">
        <v>2.7</v>
      </c>
      <c r="C75" s="30" t="s">
        <v>236</v>
      </c>
      <c r="D75" s="30"/>
      <c r="E75" s="30"/>
      <c r="F75" s="57">
        <v>14</v>
      </c>
      <c r="G75" s="32" t="s">
        <v>87</v>
      </c>
      <c r="H75" s="32">
        <v>5</v>
      </c>
      <c r="I75" s="32" t="s">
        <v>92</v>
      </c>
      <c r="J75" s="32">
        <v>200</v>
      </c>
      <c r="K75" s="32">
        <f>F75*H75*J75</f>
        <v>14000</v>
      </c>
      <c r="L75" s="33" t="s">
        <v>97</v>
      </c>
    </row>
    <row r="76" spans="1:12" s="3" customFormat="1" x14ac:dyDescent="0.25">
      <c r="A76" s="34">
        <v>3</v>
      </c>
      <c r="B76" s="34" t="s">
        <v>126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15300</v>
      </c>
      <c r="L76" s="37"/>
    </row>
    <row r="77" spans="1:12" x14ac:dyDescent="0.25">
      <c r="A77" s="27"/>
      <c r="B77" s="27">
        <v>3.1</v>
      </c>
      <c r="C77" s="27" t="s">
        <v>111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127</v>
      </c>
      <c r="D78" s="27"/>
      <c r="E78" s="27"/>
      <c r="F78" s="28"/>
      <c r="G78" s="28" t="s">
        <v>129</v>
      </c>
      <c r="H78" s="28">
        <v>3</v>
      </c>
      <c r="I78" s="28" t="s">
        <v>130</v>
      </c>
      <c r="J78" s="28">
        <v>270</v>
      </c>
      <c r="K78" s="28">
        <f t="shared" ref="K78:K97" si="3">F78*H78*J78</f>
        <v>0</v>
      </c>
      <c r="L78" s="29" t="s">
        <v>138</v>
      </c>
    </row>
    <row r="79" spans="1:12" ht="30" x14ac:dyDescent="0.25">
      <c r="A79" s="27"/>
      <c r="B79" s="27">
        <v>3.3</v>
      </c>
      <c r="C79" s="27" t="s">
        <v>131</v>
      </c>
      <c r="D79" s="27"/>
      <c r="E79" s="27"/>
      <c r="F79" s="28"/>
      <c r="G79" s="28" t="s">
        <v>132</v>
      </c>
      <c r="H79" s="28">
        <v>3</v>
      </c>
      <c r="I79" s="28" t="s">
        <v>130</v>
      </c>
      <c r="J79" s="28">
        <v>50</v>
      </c>
      <c r="K79" s="28">
        <f t="shared" si="3"/>
        <v>0</v>
      </c>
      <c r="L79" s="29" t="s">
        <v>139</v>
      </c>
    </row>
    <row r="80" spans="1:12" ht="30" x14ac:dyDescent="0.25">
      <c r="A80" s="27"/>
      <c r="B80" s="27">
        <v>3.4</v>
      </c>
      <c r="C80" s="27" t="s">
        <v>128</v>
      </c>
      <c r="D80" s="27"/>
      <c r="E80" s="27"/>
      <c r="F80" s="28">
        <v>14</v>
      </c>
      <c r="G80" s="28" t="s">
        <v>129</v>
      </c>
      <c r="H80" s="28">
        <v>3</v>
      </c>
      <c r="I80" s="28" t="s">
        <v>130</v>
      </c>
      <c r="J80" s="28">
        <v>50</v>
      </c>
      <c r="K80" s="28">
        <f t="shared" si="3"/>
        <v>2100</v>
      </c>
      <c r="L80" s="29" t="s">
        <v>140</v>
      </c>
    </row>
    <row r="81" spans="1:12" ht="30" x14ac:dyDescent="0.25">
      <c r="A81" s="27"/>
      <c r="B81" s="27">
        <v>3.5</v>
      </c>
      <c r="C81" s="27" t="s">
        <v>133</v>
      </c>
      <c r="D81" s="27"/>
      <c r="E81" s="27"/>
      <c r="F81" s="28">
        <v>7</v>
      </c>
      <c r="G81" s="28" t="s">
        <v>134</v>
      </c>
      <c r="H81" s="28">
        <v>1</v>
      </c>
      <c r="I81" s="28" t="s">
        <v>130</v>
      </c>
      <c r="J81" s="28">
        <v>1200</v>
      </c>
      <c r="K81" s="28">
        <f t="shared" si="3"/>
        <v>8400</v>
      </c>
      <c r="L81" s="29" t="s">
        <v>135</v>
      </c>
    </row>
    <row r="82" spans="1:12" ht="30" x14ac:dyDescent="0.25">
      <c r="A82" s="27"/>
      <c r="B82" s="27">
        <v>3.6</v>
      </c>
      <c r="C82" s="27" t="s">
        <v>136</v>
      </c>
      <c r="D82" s="27"/>
      <c r="E82" s="27"/>
      <c r="F82" s="28"/>
      <c r="G82" s="28" t="s">
        <v>134</v>
      </c>
      <c r="H82" s="28">
        <v>1</v>
      </c>
      <c r="I82" s="28" t="s">
        <v>130</v>
      </c>
      <c r="J82" s="28">
        <v>800</v>
      </c>
      <c r="K82" s="28">
        <f t="shared" si="3"/>
        <v>0</v>
      </c>
      <c r="L82" s="29" t="s">
        <v>137</v>
      </c>
    </row>
    <row r="83" spans="1:12" x14ac:dyDescent="0.25">
      <c r="A83" s="27"/>
      <c r="B83" s="27">
        <v>3.7</v>
      </c>
      <c r="C83" s="27" t="s">
        <v>227</v>
      </c>
      <c r="D83" s="27"/>
      <c r="E83" s="27"/>
      <c r="F83" s="28"/>
      <c r="G83" s="28" t="s">
        <v>228</v>
      </c>
      <c r="H83" s="28">
        <v>1</v>
      </c>
      <c r="I83" s="28" t="s">
        <v>130</v>
      </c>
      <c r="J83" s="28">
        <v>500</v>
      </c>
      <c r="K83" s="28">
        <f t="shared" si="3"/>
        <v>0</v>
      </c>
      <c r="L83" s="29"/>
    </row>
    <row r="84" spans="1:12" x14ac:dyDescent="0.25">
      <c r="A84" s="30"/>
      <c r="B84" s="27">
        <v>3.8</v>
      </c>
      <c r="C84" s="30" t="s">
        <v>157</v>
      </c>
      <c r="D84" s="30"/>
      <c r="E84" s="30"/>
      <c r="F84" s="32">
        <v>8</v>
      </c>
      <c r="G84" s="32" t="s">
        <v>134</v>
      </c>
      <c r="H84" s="32">
        <v>1</v>
      </c>
      <c r="I84" s="32" t="s">
        <v>130</v>
      </c>
      <c r="J84" s="32">
        <v>600</v>
      </c>
      <c r="K84" s="32">
        <f t="shared" si="3"/>
        <v>4800</v>
      </c>
      <c r="L84" s="33"/>
    </row>
    <row r="85" spans="1:12" s="3" customFormat="1" x14ac:dyDescent="0.25">
      <c r="A85" s="34">
        <v>4</v>
      </c>
      <c r="B85" s="34" t="s">
        <v>158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0</v>
      </c>
      <c r="L85" s="37"/>
    </row>
    <row r="86" spans="1:12" x14ac:dyDescent="0.25">
      <c r="A86" s="27"/>
      <c r="B86" s="27">
        <v>4.0999999999999996</v>
      </c>
      <c r="C86" s="27" t="s">
        <v>141</v>
      </c>
      <c r="D86" s="27"/>
      <c r="E86" s="27"/>
      <c r="F86" s="28"/>
      <c r="G86" s="28" t="s">
        <v>87</v>
      </c>
      <c r="H86" s="28">
        <v>1</v>
      </c>
      <c r="I86" s="28" t="s">
        <v>92</v>
      </c>
      <c r="J86" s="28">
        <v>300</v>
      </c>
      <c r="K86" s="28">
        <f t="shared" si="3"/>
        <v>0</v>
      </c>
      <c r="L86" s="29"/>
    </row>
    <row r="87" spans="1:12" x14ac:dyDescent="0.25">
      <c r="A87" s="27"/>
      <c r="B87" s="27">
        <v>4.2</v>
      </c>
      <c r="C87" s="27" t="s">
        <v>142</v>
      </c>
      <c r="D87" s="27"/>
      <c r="E87" s="27"/>
      <c r="F87" s="28"/>
      <c r="G87" s="28" t="s">
        <v>87</v>
      </c>
      <c r="H87" s="28">
        <v>1</v>
      </c>
      <c r="I87" s="28" t="s">
        <v>92</v>
      </c>
      <c r="J87" s="28">
        <v>300</v>
      </c>
      <c r="K87" s="28">
        <f t="shared" si="3"/>
        <v>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/>
      <c r="G88" s="32" t="s">
        <v>87</v>
      </c>
      <c r="H88" s="32">
        <v>1</v>
      </c>
      <c r="I88" s="32" t="s">
        <v>92</v>
      </c>
      <c r="J88" s="32">
        <v>300</v>
      </c>
      <c r="K88" s="32">
        <f t="shared" si="3"/>
        <v>0</v>
      </c>
      <c r="L88" s="33" t="s">
        <v>95</v>
      </c>
    </row>
    <row r="89" spans="1:12" s="3" customFormat="1" x14ac:dyDescent="0.25">
      <c r="A89" s="34">
        <v>5</v>
      </c>
      <c r="B89" s="34" t="s">
        <v>159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0</v>
      </c>
      <c r="L89" s="37"/>
    </row>
    <row r="90" spans="1:12" x14ac:dyDescent="0.25">
      <c r="A90" s="30"/>
      <c r="B90" s="30">
        <v>5.0999999999999996</v>
      </c>
      <c r="C90" s="30" t="s">
        <v>144</v>
      </c>
      <c r="D90" s="30"/>
      <c r="E90" s="30"/>
      <c r="F90" s="32"/>
      <c r="G90" s="32" t="s">
        <v>122</v>
      </c>
      <c r="H90" s="32">
        <v>1</v>
      </c>
      <c r="I90" s="32" t="s">
        <v>145</v>
      </c>
      <c r="J90" s="32">
        <v>235400</v>
      </c>
      <c r="K90" s="32">
        <f>F90*H90*J90</f>
        <v>0</v>
      </c>
      <c r="L90" s="33"/>
    </row>
    <row r="91" spans="1:12" s="3" customFormat="1" x14ac:dyDescent="0.25">
      <c r="A91" s="34">
        <v>6</v>
      </c>
      <c r="B91" s="34" t="s">
        <v>143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0</v>
      </c>
      <c r="L91" s="37"/>
    </row>
    <row r="92" spans="1:12" x14ac:dyDescent="0.25">
      <c r="A92" s="27"/>
      <c r="B92" s="27">
        <v>6.1</v>
      </c>
      <c r="C92" s="27" t="s">
        <v>146</v>
      </c>
      <c r="D92" s="27"/>
      <c r="E92" s="27"/>
      <c r="F92" s="28"/>
      <c r="G92" s="28" t="s">
        <v>87</v>
      </c>
      <c r="H92" s="28">
        <v>1</v>
      </c>
      <c r="I92" s="28" t="s">
        <v>148</v>
      </c>
      <c r="J92" s="28">
        <v>250</v>
      </c>
      <c r="K92" s="28">
        <f t="shared" si="3"/>
        <v>0</v>
      </c>
      <c r="L92" s="29"/>
    </row>
    <row r="93" spans="1:12" x14ac:dyDescent="0.25">
      <c r="A93" s="27"/>
      <c r="B93" s="27">
        <v>6.2</v>
      </c>
      <c r="C93" s="27" t="s">
        <v>150</v>
      </c>
      <c r="D93" s="27"/>
      <c r="E93" s="27"/>
      <c r="F93" s="28"/>
      <c r="G93" s="28" t="s">
        <v>87</v>
      </c>
      <c r="H93" s="28">
        <v>1</v>
      </c>
      <c r="I93" s="28" t="s">
        <v>148</v>
      </c>
      <c r="J93" s="28">
        <v>90</v>
      </c>
      <c r="K93" s="28">
        <f t="shared" si="3"/>
        <v>0</v>
      </c>
      <c r="L93" s="29"/>
    </row>
    <row r="94" spans="1:12" x14ac:dyDescent="0.25">
      <c r="A94" s="27"/>
      <c r="B94" s="27">
        <v>6.3</v>
      </c>
      <c r="C94" s="27" t="s">
        <v>149</v>
      </c>
      <c r="D94" s="27"/>
      <c r="E94" s="27"/>
      <c r="F94" s="28"/>
      <c r="G94" s="28" t="s">
        <v>87</v>
      </c>
      <c r="H94" s="28">
        <v>1</v>
      </c>
      <c r="I94" s="28" t="s">
        <v>148</v>
      </c>
      <c r="J94" s="28">
        <v>90</v>
      </c>
      <c r="K94" s="28">
        <f t="shared" si="3"/>
        <v>0</v>
      </c>
      <c r="L94" s="29"/>
    </row>
    <row r="95" spans="1:12" x14ac:dyDescent="0.25">
      <c r="A95" s="27"/>
      <c r="B95" s="27">
        <v>6.4</v>
      </c>
      <c r="C95" s="27" t="s">
        <v>156</v>
      </c>
      <c r="D95" s="27"/>
      <c r="E95" s="27"/>
      <c r="F95" s="28"/>
      <c r="G95" s="28" t="s">
        <v>87</v>
      </c>
      <c r="H95" s="28">
        <v>1</v>
      </c>
      <c r="I95" s="28" t="s">
        <v>148</v>
      </c>
      <c r="J95" s="28">
        <v>150</v>
      </c>
      <c r="K95" s="28">
        <f t="shared" si="3"/>
        <v>0</v>
      </c>
      <c r="L95" s="29"/>
    </row>
    <row r="96" spans="1:12" x14ac:dyDescent="0.25">
      <c r="A96" s="27"/>
      <c r="B96" s="27">
        <v>6.5</v>
      </c>
      <c r="C96" s="27" t="s">
        <v>151</v>
      </c>
      <c r="D96" s="27"/>
      <c r="E96" s="27"/>
      <c r="F96" s="28"/>
      <c r="G96" s="28" t="s">
        <v>87</v>
      </c>
      <c r="H96" s="28">
        <v>1</v>
      </c>
      <c r="I96" s="28" t="s">
        <v>152</v>
      </c>
      <c r="J96" s="28">
        <v>50</v>
      </c>
      <c r="K96" s="28">
        <f t="shared" si="3"/>
        <v>0</v>
      </c>
      <c r="L96" s="29" t="s">
        <v>95</v>
      </c>
    </row>
    <row r="97" spans="1:12" x14ac:dyDescent="0.25">
      <c r="A97" s="30"/>
      <c r="B97" s="30">
        <v>6.6</v>
      </c>
      <c r="C97" s="30" t="s">
        <v>153</v>
      </c>
      <c r="D97" s="30"/>
      <c r="E97" s="30"/>
      <c r="F97" s="32"/>
      <c r="G97" s="32" t="s">
        <v>122</v>
      </c>
      <c r="H97" s="32">
        <v>1</v>
      </c>
      <c r="I97" s="32" t="s">
        <v>154</v>
      </c>
      <c r="J97" s="32">
        <v>20000</v>
      </c>
      <c r="K97" s="32">
        <f t="shared" si="3"/>
        <v>0</v>
      </c>
      <c r="L97" s="33" t="s">
        <v>162</v>
      </c>
    </row>
    <row r="98" spans="1:12" x14ac:dyDescent="0.25">
      <c r="A98" s="3"/>
      <c r="B98" s="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85" workbookViewId="0">
      <selection activeCell="F81" sqref="F81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209</v>
      </c>
      <c r="B4" s="8" t="s">
        <v>233</v>
      </c>
    </row>
    <row r="5" spans="1:12" x14ac:dyDescent="0.25">
      <c r="A5" s="3" t="s">
        <v>166</v>
      </c>
      <c r="K5" s="44" t="s">
        <v>165</v>
      </c>
    </row>
    <row r="6" spans="1:12" x14ac:dyDescent="0.25">
      <c r="A6" s="38">
        <v>1</v>
      </c>
      <c r="B6" s="38" t="s">
        <v>86</v>
      </c>
      <c r="C6" s="38"/>
      <c r="D6" s="38"/>
      <c r="E6" s="38"/>
      <c r="K6" s="21">
        <f>K41</f>
        <v>10500</v>
      </c>
      <c r="L6" s="42">
        <f t="shared" ref="L6:L11" si="0">K6/$K$12</f>
        <v>0.60344827586206895</v>
      </c>
    </row>
    <row r="7" spans="1:12" x14ac:dyDescent="0.25">
      <c r="A7" s="38">
        <v>2</v>
      </c>
      <c r="B7" s="38" t="s">
        <v>107</v>
      </c>
      <c r="C7" s="38"/>
      <c r="D7" s="38"/>
      <c r="E7" s="38"/>
      <c r="K7" s="21">
        <f>K53</f>
        <v>5250</v>
      </c>
      <c r="L7" s="42">
        <f t="shared" si="0"/>
        <v>0.30172413793103448</v>
      </c>
    </row>
    <row r="8" spans="1:12" x14ac:dyDescent="0.25">
      <c r="A8" s="38">
        <v>3</v>
      </c>
      <c r="B8" s="38" t="s">
        <v>126</v>
      </c>
      <c r="C8" s="38"/>
      <c r="D8" s="38"/>
      <c r="E8" s="38"/>
      <c r="K8" s="21">
        <f>K76</f>
        <v>1650</v>
      </c>
      <c r="L8" s="42">
        <f t="shared" si="0"/>
        <v>9.4827586206896547E-2</v>
      </c>
    </row>
    <row r="9" spans="1:12" x14ac:dyDescent="0.25">
      <c r="A9" s="38">
        <v>4</v>
      </c>
      <c r="B9" s="38" t="s">
        <v>158</v>
      </c>
      <c r="C9" s="38"/>
      <c r="D9" s="38"/>
      <c r="E9" s="38"/>
      <c r="K9" s="21">
        <f>K85</f>
        <v>0</v>
      </c>
      <c r="L9" s="42">
        <f t="shared" si="0"/>
        <v>0</v>
      </c>
    </row>
    <row r="10" spans="1:12" x14ac:dyDescent="0.25">
      <c r="A10" s="38">
        <v>5</v>
      </c>
      <c r="B10" s="38" t="s">
        <v>159</v>
      </c>
      <c r="C10" s="38"/>
      <c r="D10" s="38"/>
      <c r="E10" s="38"/>
      <c r="K10" s="21">
        <f>K89</f>
        <v>0</v>
      </c>
      <c r="L10" s="42">
        <f t="shared" si="0"/>
        <v>0</v>
      </c>
    </row>
    <row r="11" spans="1:12" x14ac:dyDescent="0.25">
      <c r="A11" s="38">
        <v>6</v>
      </c>
      <c r="B11" s="38" t="s">
        <v>143</v>
      </c>
      <c r="C11" s="38"/>
      <c r="D11" s="38"/>
      <c r="E11" s="38"/>
      <c r="K11" s="21">
        <f>K91</f>
        <v>0</v>
      </c>
      <c r="L11" s="42">
        <f t="shared" si="0"/>
        <v>0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17400</v>
      </c>
      <c r="L12" s="43">
        <f>K12/K12</f>
        <v>1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229</v>
      </c>
      <c r="K13" s="26"/>
      <c r="L13" s="58"/>
    </row>
    <row r="14" spans="1:12" x14ac:dyDescent="0.25">
      <c r="J14" s="22" t="s">
        <v>230</v>
      </c>
      <c r="K14" s="45">
        <f>SUM(K12:K13)</f>
        <v>17400</v>
      </c>
    </row>
    <row r="15" spans="1:12" x14ac:dyDescent="0.25">
      <c r="J15" s="22" t="s">
        <v>231</v>
      </c>
      <c r="K15" s="45"/>
      <c r="L15" s="59"/>
    </row>
    <row r="16" spans="1:12" x14ac:dyDescent="0.25">
      <c r="J16" s="60" t="s">
        <v>232</v>
      </c>
      <c r="K16" s="60">
        <f>CEILING(K15,10)</f>
        <v>0</v>
      </c>
      <c r="L16" s="61">
        <f>K16*30</f>
        <v>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94</v>
      </c>
      <c r="K40" s="23" t="s">
        <v>89</v>
      </c>
      <c r="L40" s="12" t="s">
        <v>13</v>
      </c>
    </row>
    <row r="41" spans="1:12" s="3" customFormat="1" x14ac:dyDescent="0.25">
      <c r="A41" s="25">
        <v>1</v>
      </c>
      <c r="B41" s="25" t="s">
        <v>86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10500</v>
      </c>
      <c r="L41" s="13"/>
    </row>
    <row r="42" spans="1:12" ht="95.25" customHeight="1" x14ac:dyDescent="0.25">
      <c r="A42" s="27"/>
      <c r="B42" s="27">
        <v>1.1000000000000001</v>
      </c>
      <c r="C42" s="27" t="s">
        <v>210</v>
      </c>
      <c r="D42" s="27"/>
      <c r="E42" s="27"/>
      <c r="F42" s="56">
        <v>3</v>
      </c>
      <c r="G42" s="28" t="s">
        <v>87</v>
      </c>
      <c r="H42" s="28">
        <v>1</v>
      </c>
      <c r="I42" s="28" t="s">
        <v>88</v>
      </c>
      <c r="J42" s="28">
        <v>1500</v>
      </c>
      <c r="K42" s="28">
        <f>F42*H42*J42</f>
        <v>4500</v>
      </c>
      <c r="L42" s="29" t="s">
        <v>167</v>
      </c>
    </row>
    <row r="43" spans="1:12" x14ac:dyDescent="0.25">
      <c r="A43" s="27"/>
      <c r="B43" s="27">
        <v>1.2</v>
      </c>
      <c r="C43" s="27" t="s">
        <v>211</v>
      </c>
      <c r="D43" s="27"/>
      <c r="E43" s="28"/>
      <c r="F43" s="56"/>
      <c r="G43" s="28" t="s">
        <v>87</v>
      </c>
      <c r="H43" s="28">
        <v>1</v>
      </c>
      <c r="I43" s="28" t="s">
        <v>88</v>
      </c>
      <c r="J43" s="28">
        <v>1500</v>
      </c>
      <c r="K43" s="28">
        <f>F43*H43*J43</f>
        <v>0</v>
      </c>
      <c r="L43" s="29"/>
    </row>
    <row r="44" spans="1:12" x14ac:dyDescent="0.25">
      <c r="A44" s="27"/>
      <c r="B44" s="27">
        <v>1.2</v>
      </c>
      <c r="C44" s="27" t="s">
        <v>90</v>
      </c>
      <c r="D44" s="27"/>
      <c r="E44" s="27"/>
      <c r="F44" s="28"/>
      <c r="G44" s="28" t="s">
        <v>91</v>
      </c>
      <c r="H44" s="28">
        <v>4</v>
      </c>
      <c r="I44" s="28" t="s">
        <v>92</v>
      </c>
      <c r="J44" s="28">
        <v>2644</v>
      </c>
      <c r="K44" s="28">
        <f>F44*H44*J44</f>
        <v>0</v>
      </c>
      <c r="L44" s="29" t="s">
        <v>93</v>
      </c>
    </row>
    <row r="45" spans="1:12" x14ac:dyDescent="0.25">
      <c r="A45" s="27"/>
      <c r="B45" s="27">
        <v>1.3</v>
      </c>
      <c r="C45" s="27" t="s">
        <v>163</v>
      </c>
      <c r="D45" s="27"/>
      <c r="E45" s="27"/>
      <c r="F45" s="56"/>
      <c r="G45" s="28" t="s">
        <v>91</v>
      </c>
      <c r="H45" s="28">
        <v>4</v>
      </c>
      <c r="I45" s="28" t="s">
        <v>92</v>
      </c>
      <c r="J45" s="28">
        <v>1200</v>
      </c>
      <c r="K45" s="28">
        <f t="shared" ref="K45:K52" si="1">F45*H45*J45</f>
        <v>0</v>
      </c>
      <c r="L45" s="29" t="s">
        <v>95</v>
      </c>
    </row>
    <row r="46" spans="1:12" x14ac:dyDescent="0.25">
      <c r="A46" s="27"/>
      <c r="B46" s="27">
        <v>1.4</v>
      </c>
      <c r="C46" s="27" t="s">
        <v>98</v>
      </c>
      <c r="D46" s="27"/>
      <c r="E46" s="27"/>
      <c r="F46" s="28"/>
      <c r="G46" s="28" t="s">
        <v>91</v>
      </c>
      <c r="H46" s="28">
        <v>1</v>
      </c>
      <c r="I46" s="28" t="s">
        <v>92</v>
      </c>
      <c r="J46" s="28">
        <v>2664</v>
      </c>
      <c r="K46" s="28">
        <f t="shared" si="1"/>
        <v>0</v>
      </c>
      <c r="L46" s="29"/>
    </row>
    <row r="47" spans="1:12" x14ac:dyDescent="0.25">
      <c r="A47" s="27"/>
      <c r="B47" s="27">
        <v>1.5</v>
      </c>
      <c r="C47" s="27" t="s">
        <v>164</v>
      </c>
      <c r="D47" s="27"/>
      <c r="E47" s="27"/>
      <c r="F47" s="28"/>
      <c r="G47" s="28" t="s">
        <v>91</v>
      </c>
      <c r="H47" s="28">
        <v>1</v>
      </c>
      <c r="I47" s="28" t="s">
        <v>92</v>
      </c>
      <c r="J47" s="28">
        <v>2664</v>
      </c>
      <c r="K47" s="28">
        <f t="shared" si="1"/>
        <v>0</v>
      </c>
      <c r="L47" s="29"/>
    </row>
    <row r="48" spans="1:12" x14ac:dyDescent="0.25">
      <c r="A48" s="27"/>
      <c r="B48" s="27">
        <v>1.6</v>
      </c>
      <c r="C48" s="27" t="s">
        <v>99</v>
      </c>
      <c r="D48" s="27"/>
      <c r="E48" s="27"/>
      <c r="F48" s="28"/>
      <c r="G48" s="28" t="s">
        <v>91</v>
      </c>
      <c r="H48" s="28">
        <v>1</v>
      </c>
      <c r="I48" s="28" t="s">
        <v>92</v>
      </c>
      <c r="J48" s="28">
        <v>2664</v>
      </c>
      <c r="K48" s="28">
        <f t="shared" si="1"/>
        <v>0</v>
      </c>
      <c r="L48" s="29" t="s">
        <v>101</v>
      </c>
    </row>
    <row r="49" spans="1:12" x14ac:dyDescent="0.25">
      <c r="A49" s="27"/>
      <c r="B49" s="27">
        <v>1.7</v>
      </c>
      <c r="C49" s="27" t="s">
        <v>100</v>
      </c>
      <c r="D49" s="27"/>
      <c r="E49" s="27"/>
      <c r="F49" s="28"/>
      <c r="G49" s="28" t="s">
        <v>91</v>
      </c>
      <c r="H49" s="28">
        <v>3</v>
      </c>
      <c r="I49" s="28" t="s">
        <v>92</v>
      </c>
      <c r="J49" s="28">
        <v>2664</v>
      </c>
      <c r="K49" s="28">
        <f t="shared" si="1"/>
        <v>0</v>
      </c>
      <c r="L49" s="29" t="s">
        <v>102</v>
      </c>
    </row>
    <row r="50" spans="1:12" ht="75" x14ac:dyDescent="0.25">
      <c r="A50" s="27"/>
      <c r="B50" s="27">
        <v>1.8</v>
      </c>
      <c r="C50" s="27" t="s">
        <v>103</v>
      </c>
      <c r="D50" s="27"/>
      <c r="E50" s="27"/>
      <c r="F50" s="56">
        <v>3</v>
      </c>
      <c r="G50" s="28" t="s">
        <v>87</v>
      </c>
      <c r="H50" s="28">
        <v>1</v>
      </c>
      <c r="I50" s="28" t="s">
        <v>88</v>
      </c>
      <c r="J50" s="28">
        <v>2000</v>
      </c>
      <c r="K50" s="28">
        <f t="shared" si="1"/>
        <v>6000</v>
      </c>
      <c r="L50" s="29" t="s">
        <v>168</v>
      </c>
    </row>
    <row r="51" spans="1:12" ht="30" x14ac:dyDescent="0.25">
      <c r="A51" s="27"/>
      <c r="B51" s="27">
        <v>1.9</v>
      </c>
      <c r="C51" s="27" t="s">
        <v>104</v>
      </c>
      <c r="D51" s="27"/>
      <c r="E51" s="27"/>
      <c r="F51" s="28"/>
      <c r="G51" s="28" t="s">
        <v>91</v>
      </c>
      <c r="H51" s="28">
        <v>4</v>
      </c>
      <c r="I51" s="28" t="s">
        <v>92</v>
      </c>
      <c r="J51" s="28">
        <v>2664</v>
      </c>
      <c r="K51" s="28">
        <f t="shared" si="1"/>
        <v>0</v>
      </c>
      <c r="L51" s="29" t="s">
        <v>105</v>
      </c>
    </row>
    <row r="52" spans="1:12" x14ac:dyDescent="0.25">
      <c r="A52" s="30"/>
      <c r="B52" s="31">
        <v>1.1000000000000001</v>
      </c>
      <c r="C52" s="30" t="s">
        <v>106</v>
      </c>
      <c r="D52" s="30"/>
      <c r="E52" s="30"/>
      <c r="F52" s="57"/>
      <c r="G52" s="32" t="s">
        <v>87</v>
      </c>
      <c r="H52" s="32">
        <v>5</v>
      </c>
      <c r="I52" s="32" t="s">
        <v>92</v>
      </c>
      <c r="J52" s="32">
        <v>50</v>
      </c>
      <c r="K52" s="32">
        <f t="shared" si="1"/>
        <v>0</v>
      </c>
      <c r="L52" s="33" t="s">
        <v>161</v>
      </c>
    </row>
    <row r="53" spans="1:12" s="3" customFormat="1" ht="64.5" customHeight="1" x14ac:dyDescent="0.25">
      <c r="A53" s="34">
        <v>2</v>
      </c>
      <c r="B53" s="34" t="s">
        <v>107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5250</v>
      </c>
      <c r="L53" s="35" t="s">
        <v>147</v>
      </c>
    </row>
    <row r="54" spans="1:12" x14ac:dyDescent="0.25">
      <c r="A54" s="27"/>
      <c r="B54" s="27">
        <v>2.1</v>
      </c>
      <c r="C54" s="27" t="s">
        <v>108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114</v>
      </c>
      <c r="D55" s="27"/>
      <c r="E55" s="27"/>
      <c r="F55" s="56">
        <v>3</v>
      </c>
      <c r="G55" s="28" t="s">
        <v>87</v>
      </c>
      <c r="H55" s="28">
        <v>0</v>
      </c>
      <c r="I55" s="28" t="s">
        <v>112</v>
      </c>
      <c r="J55" s="28">
        <v>0</v>
      </c>
      <c r="K55" s="28">
        <f t="shared" ref="K55:K74" si="2">F55*H55*J55</f>
        <v>0</v>
      </c>
      <c r="L55" s="29" t="s">
        <v>121</v>
      </c>
    </row>
    <row r="56" spans="1:12" x14ac:dyDescent="0.25">
      <c r="A56" s="27"/>
      <c r="B56" s="27"/>
      <c r="C56" s="27" t="s">
        <v>109</v>
      </c>
      <c r="D56" s="27"/>
      <c r="E56" s="27"/>
      <c r="F56" s="56">
        <v>3</v>
      </c>
      <c r="G56" s="28" t="s">
        <v>87</v>
      </c>
      <c r="H56" s="28">
        <v>1</v>
      </c>
      <c r="I56" s="28" t="s">
        <v>112</v>
      </c>
      <c r="J56" s="28">
        <v>120</v>
      </c>
      <c r="K56" s="28">
        <f t="shared" si="2"/>
        <v>360</v>
      </c>
      <c r="L56" s="29" t="s">
        <v>111</v>
      </c>
    </row>
    <row r="57" spans="1:12" x14ac:dyDescent="0.25">
      <c r="A57" s="27"/>
      <c r="B57" s="27"/>
      <c r="C57" s="27" t="s">
        <v>110</v>
      </c>
      <c r="D57" s="27"/>
      <c r="E57" s="27"/>
      <c r="F57" s="56">
        <v>3</v>
      </c>
      <c r="G57" s="28" t="s">
        <v>87</v>
      </c>
      <c r="H57" s="28">
        <v>1</v>
      </c>
      <c r="I57" s="28" t="s">
        <v>112</v>
      </c>
      <c r="J57" s="28">
        <v>150</v>
      </c>
      <c r="K57" s="28">
        <f t="shared" si="2"/>
        <v>450</v>
      </c>
      <c r="L57" s="29" t="s">
        <v>111</v>
      </c>
    </row>
    <row r="58" spans="1:12" x14ac:dyDescent="0.25">
      <c r="A58" s="27"/>
      <c r="B58" s="27">
        <v>2.2000000000000002</v>
      </c>
      <c r="C58" s="27" t="s">
        <v>113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114</v>
      </c>
      <c r="D59" s="27"/>
      <c r="E59" s="27"/>
      <c r="F59" s="56">
        <v>3</v>
      </c>
      <c r="G59" s="28" t="s">
        <v>87</v>
      </c>
      <c r="H59" s="28">
        <v>1</v>
      </c>
      <c r="I59" s="28" t="s">
        <v>112</v>
      </c>
      <c r="J59" s="28">
        <v>120</v>
      </c>
      <c r="K59" s="28">
        <f t="shared" si="2"/>
        <v>360</v>
      </c>
      <c r="L59" s="29" t="s">
        <v>111</v>
      </c>
    </row>
    <row r="60" spans="1:12" x14ac:dyDescent="0.25">
      <c r="A60" s="27"/>
      <c r="B60" s="27"/>
      <c r="C60" s="27" t="s">
        <v>109</v>
      </c>
      <c r="D60" s="27"/>
      <c r="E60" s="27"/>
      <c r="F60" s="56">
        <v>3</v>
      </c>
      <c r="G60" s="28" t="s">
        <v>87</v>
      </c>
      <c r="H60" s="28">
        <v>1</v>
      </c>
      <c r="I60" s="28" t="s">
        <v>112</v>
      </c>
      <c r="J60" s="28">
        <v>120</v>
      </c>
      <c r="K60" s="28">
        <f t="shared" si="2"/>
        <v>360</v>
      </c>
      <c r="L60" s="29" t="s">
        <v>115</v>
      </c>
    </row>
    <row r="61" spans="1:12" x14ac:dyDescent="0.25">
      <c r="A61" s="27"/>
      <c r="B61" s="27"/>
      <c r="C61" s="27" t="s">
        <v>110</v>
      </c>
      <c r="D61" s="27"/>
      <c r="E61" s="27"/>
      <c r="F61" s="56">
        <v>3</v>
      </c>
      <c r="G61" s="28" t="s">
        <v>87</v>
      </c>
      <c r="H61" s="28">
        <v>1</v>
      </c>
      <c r="I61" s="28" t="s">
        <v>112</v>
      </c>
      <c r="J61" s="28">
        <v>150</v>
      </c>
      <c r="K61" s="28">
        <f t="shared" si="2"/>
        <v>450</v>
      </c>
      <c r="L61" s="29" t="s">
        <v>111</v>
      </c>
    </row>
    <row r="62" spans="1:12" x14ac:dyDescent="0.25">
      <c r="A62" s="27"/>
      <c r="B62" s="27"/>
      <c r="C62" s="27" t="s">
        <v>116</v>
      </c>
      <c r="D62" s="27"/>
      <c r="E62" s="27"/>
      <c r="F62" s="28"/>
      <c r="G62" s="28" t="s">
        <v>87</v>
      </c>
      <c r="H62" s="28">
        <v>1</v>
      </c>
      <c r="I62" s="28" t="s">
        <v>112</v>
      </c>
      <c r="J62" s="28">
        <v>150</v>
      </c>
      <c r="K62" s="28">
        <f t="shared" si="2"/>
        <v>0</v>
      </c>
      <c r="L62" s="29" t="s">
        <v>95</v>
      </c>
    </row>
    <row r="63" spans="1:12" x14ac:dyDescent="0.25">
      <c r="A63" s="27"/>
      <c r="B63" s="27">
        <v>2.2999999999999998</v>
      </c>
      <c r="C63" s="27" t="s">
        <v>117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114</v>
      </c>
      <c r="D64" s="27"/>
      <c r="E64" s="27"/>
      <c r="F64" s="56">
        <v>3</v>
      </c>
      <c r="G64" s="28" t="s">
        <v>87</v>
      </c>
      <c r="H64" s="28">
        <v>1</v>
      </c>
      <c r="I64" s="28" t="s">
        <v>112</v>
      </c>
      <c r="J64" s="28">
        <v>120</v>
      </c>
      <c r="K64" s="28">
        <f t="shared" si="2"/>
        <v>360</v>
      </c>
      <c r="L64" s="29"/>
    </row>
    <row r="65" spans="1:12" x14ac:dyDescent="0.25">
      <c r="A65" s="27"/>
      <c r="B65" s="27"/>
      <c r="C65" s="27" t="s">
        <v>109</v>
      </c>
      <c r="D65" s="27"/>
      <c r="E65" s="27"/>
      <c r="F65" s="56">
        <v>3</v>
      </c>
      <c r="G65" s="28" t="s">
        <v>87</v>
      </c>
      <c r="H65" s="28">
        <v>1</v>
      </c>
      <c r="I65" s="28" t="s">
        <v>112</v>
      </c>
      <c r="J65" s="28">
        <v>200</v>
      </c>
      <c r="K65" s="28">
        <f t="shared" si="2"/>
        <v>600</v>
      </c>
      <c r="L65" s="29" t="s">
        <v>118</v>
      </c>
    </row>
    <row r="66" spans="1:12" x14ac:dyDescent="0.25">
      <c r="A66" s="27"/>
      <c r="B66" s="27"/>
      <c r="C66" s="27" t="s">
        <v>110</v>
      </c>
      <c r="D66" s="27"/>
      <c r="E66" s="27"/>
      <c r="F66" s="56">
        <v>3</v>
      </c>
      <c r="G66" s="28" t="s">
        <v>87</v>
      </c>
      <c r="H66" s="28">
        <v>1</v>
      </c>
      <c r="I66" s="28" t="s">
        <v>112</v>
      </c>
      <c r="J66" s="28">
        <v>200</v>
      </c>
      <c r="K66" s="28">
        <f t="shared" si="2"/>
        <v>600</v>
      </c>
      <c r="L66" s="29" t="s">
        <v>119</v>
      </c>
    </row>
    <row r="67" spans="1:12" x14ac:dyDescent="0.25">
      <c r="A67" s="27"/>
      <c r="B67" s="27">
        <v>2.4</v>
      </c>
      <c r="C67" s="27" t="s">
        <v>120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114</v>
      </c>
      <c r="D68" s="27"/>
      <c r="E68" s="27"/>
      <c r="F68" s="56">
        <v>3</v>
      </c>
      <c r="G68" s="28" t="s">
        <v>87</v>
      </c>
      <c r="H68" s="28">
        <v>1</v>
      </c>
      <c r="I68" s="28" t="s">
        <v>112</v>
      </c>
      <c r="J68" s="28">
        <v>120</v>
      </c>
      <c r="K68" s="28">
        <f t="shared" si="2"/>
        <v>360</v>
      </c>
      <c r="L68" s="29"/>
    </row>
    <row r="69" spans="1:12" x14ac:dyDescent="0.25">
      <c r="A69" s="27"/>
      <c r="B69" s="27"/>
      <c r="C69" s="27" t="s">
        <v>109</v>
      </c>
      <c r="D69" s="27"/>
      <c r="E69" s="27"/>
      <c r="F69" s="56">
        <v>3</v>
      </c>
      <c r="G69" s="28" t="s">
        <v>87</v>
      </c>
      <c r="H69" s="28">
        <v>1</v>
      </c>
      <c r="I69" s="28" t="s">
        <v>112</v>
      </c>
      <c r="J69" s="56">
        <v>100</v>
      </c>
      <c r="K69" s="28">
        <f t="shared" si="2"/>
        <v>300</v>
      </c>
      <c r="L69" s="29"/>
    </row>
    <row r="70" spans="1:12" ht="30" x14ac:dyDescent="0.25">
      <c r="A70" s="27"/>
      <c r="B70" s="27"/>
      <c r="C70" s="27" t="s">
        <v>110</v>
      </c>
      <c r="D70" s="27"/>
      <c r="E70" s="27"/>
      <c r="F70" s="56"/>
      <c r="G70" s="28" t="s">
        <v>87</v>
      </c>
      <c r="H70" s="28">
        <v>1</v>
      </c>
      <c r="I70" s="28" t="s">
        <v>112</v>
      </c>
      <c r="J70" s="28">
        <v>800</v>
      </c>
      <c r="K70" s="28">
        <f t="shared" si="2"/>
        <v>0</v>
      </c>
      <c r="L70" s="29" t="s">
        <v>124</v>
      </c>
    </row>
    <row r="71" spans="1:12" x14ac:dyDescent="0.25">
      <c r="A71" s="27"/>
      <c r="B71" s="27">
        <v>2.5</v>
      </c>
      <c r="C71" s="27" t="s">
        <v>123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114</v>
      </c>
      <c r="D72" s="27"/>
      <c r="E72" s="27"/>
      <c r="F72" s="56">
        <v>3</v>
      </c>
      <c r="G72" s="28" t="s">
        <v>87</v>
      </c>
      <c r="H72" s="28">
        <v>1</v>
      </c>
      <c r="I72" s="28" t="s">
        <v>112</v>
      </c>
      <c r="J72" s="28">
        <v>250</v>
      </c>
      <c r="K72" s="28">
        <f t="shared" si="2"/>
        <v>750</v>
      </c>
      <c r="L72" s="29" t="s">
        <v>125</v>
      </c>
    </row>
    <row r="73" spans="1:12" x14ac:dyDescent="0.25">
      <c r="A73" s="27"/>
      <c r="B73" s="27"/>
      <c r="C73" s="27" t="s">
        <v>109</v>
      </c>
      <c r="D73" s="27"/>
      <c r="E73" s="27"/>
      <c r="F73" s="56">
        <v>3</v>
      </c>
      <c r="G73" s="28" t="s">
        <v>87</v>
      </c>
      <c r="H73" s="28">
        <v>1</v>
      </c>
      <c r="I73" s="28" t="s">
        <v>112</v>
      </c>
      <c r="J73" s="56">
        <v>100</v>
      </c>
      <c r="K73" s="28">
        <f t="shared" si="2"/>
        <v>300</v>
      </c>
      <c r="L73" s="29" t="s">
        <v>59</v>
      </c>
    </row>
    <row r="74" spans="1:12" x14ac:dyDescent="0.25">
      <c r="A74" s="27"/>
      <c r="B74" s="27">
        <v>2.6</v>
      </c>
      <c r="C74" s="27" t="s">
        <v>160</v>
      </c>
      <c r="D74" s="27"/>
      <c r="E74" s="27"/>
      <c r="F74" s="28"/>
      <c r="G74" s="28" t="s">
        <v>87</v>
      </c>
      <c r="H74" s="28">
        <v>1</v>
      </c>
      <c r="I74" s="28" t="s">
        <v>92</v>
      </c>
      <c r="J74" s="28">
        <v>200</v>
      </c>
      <c r="K74" s="28">
        <f t="shared" si="2"/>
        <v>0</v>
      </c>
      <c r="L74" s="29" t="s">
        <v>170</v>
      </c>
    </row>
    <row r="75" spans="1:12" x14ac:dyDescent="0.25">
      <c r="A75" s="30"/>
      <c r="B75" s="30">
        <v>2.7</v>
      </c>
      <c r="C75" s="30" t="s">
        <v>235</v>
      </c>
      <c r="D75" s="30"/>
      <c r="E75" s="30"/>
      <c r="F75" s="57"/>
      <c r="G75" s="32" t="s">
        <v>87</v>
      </c>
      <c r="H75" s="32">
        <v>5</v>
      </c>
      <c r="I75" s="32" t="s">
        <v>92</v>
      </c>
      <c r="J75" s="32">
        <v>200</v>
      </c>
      <c r="K75" s="32">
        <f>F75*H75*J75</f>
        <v>0</v>
      </c>
      <c r="L75" s="33" t="s">
        <v>97</v>
      </c>
    </row>
    <row r="76" spans="1:12" s="3" customFormat="1" x14ac:dyDescent="0.25">
      <c r="A76" s="34">
        <v>3</v>
      </c>
      <c r="B76" s="34" t="s">
        <v>126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1650</v>
      </c>
      <c r="L76" s="37"/>
    </row>
    <row r="77" spans="1:12" x14ac:dyDescent="0.25">
      <c r="A77" s="27"/>
      <c r="B77" s="27">
        <v>3.1</v>
      </c>
      <c r="C77" s="27" t="s">
        <v>111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127</v>
      </c>
      <c r="D78" s="27"/>
      <c r="E78" s="27"/>
      <c r="F78" s="28"/>
      <c r="G78" s="28" t="s">
        <v>129</v>
      </c>
      <c r="H78" s="28">
        <v>3</v>
      </c>
      <c r="I78" s="28" t="s">
        <v>130</v>
      </c>
      <c r="J78" s="28">
        <v>270</v>
      </c>
      <c r="K78" s="28">
        <f t="shared" ref="K78:K97" si="3">F78*H78*J78</f>
        <v>0</v>
      </c>
      <c r="L78" s="29" t="s">
        <v>138</v>
      </c>
    </row>
    <row r="79" spans="1:12" ht="30" x14ac:dyDescent="0.25">
      <c r="A79" s="27"/>
      <c r="B79" s="27">
        <v>3.3</v>
      </c>
      <c r="C79" s="27" t="s">
        <v>131</v>
      </c>
      <c r="D79" s="27"/>
      <c r="E79" s="27"/>
      <c r="F79" s="28"/>
      <c r="G79" s="28" t="s">
        <v>132</v>
      </c>
      <c r="H79" s="28">
        <v>3</v>
      </c>
      <c r="I79" s="28" t="s">
        <v>130</v>
      </c>
      <c r="J79" s="28">
        <v>50</v>
      </c>
      <c r="K79" s="28">
        <f t="shared" si="3"/>
        <v>0</v>
      </c>
      <c r="L79" s="29" t="s">
        <v>139</v>
      </c>
    </row>
    <row r="80" spans="1:12" ht="30" x14ac:dyDescent="0.25">
      <c r="A80" s="27"/>
      <c r="B80" s="27">
        <v>3.4</v>
      </c>
      <c r="C80" s="27" t="s">
        <v>128</v>
      </c>
      <c r="D80" s="27"/>
      <c r="E80" s="27"/>
      <c r="F80" s="28">
        <v>3</v>
      </c>
      <c r="G80" s="28" t="s">
        <v>129</v>
      </c>
      <c r="H80" s="28">
        <v>3</v>
      </c>
      <c r="I80" s="28" t="s">
        <v>130</v>
      </c>
      <c r="J80" s="28">
        <v>50</v>
      </c>
      <c r="K80" s="28">
        <f t="shared" si="3"/>
        <v>450</v>
      </c>
      <c r="L80" s="29" t="s">
        <v>140</v>
      </c>
    </row>
    <row r="81" spans="1:12" ht="30" x14ac:dyDescent="0.25">
      <c r="A81" s="27"/>
      <c r="B81" s="27">
        <v>3.5</v>
      </c>
      <c r="C81" s="27" t="s">
        <v>133</v>
      </c>
      <c r="D81" s="27"/>
      <c r="E81" s="27"/>
      <c r="F81" s="28">
        <v>1</v>
      </c>
      <c r="G81" s="28" t="s">
        <v>134</v>
      </c>
      <c r="H81" s="28">
        <v>1</v>
      </c>
      <c r="I81" s="28" t="s">
        <v>130</v>
      </c>
      <c r="J81" s="28">
        <v>1200</v>
      </c>
      <c r="K81" s="28">
        <f t="shared" si="3"/>
        <v>1200</v>
      </c>
      <c r="L81" s="29" t="s">
        <v>135</v>
      </c>
    </row>
    <row r="82" spans="1:12" ht="30" x14ac:dyDescent="0.25">
      <c r="A82" s="27"/>
      <c r="B82" s="27">
        <v>3.6</v>
      </c>
      <c r="C82" s="27" t="s">
        <v>136</v>
      </c>
      <c r="D82" s="27"/>
      <c r="E82" s="27"/>
      <c r="F82" s="28"/>
      <c r="G82" s="28" t="s">
        <v>134</v>
      </c>
      <c r="H82" s="28">
        <v>1</v>
      </c>
      <c r="I82" s="28" t="s">
        <v>130</v>
      </c>
      <c r="J82" s="28">
        <v>800</v>
      </c>
      <c r="K82" s="28">
        <f t="shared" si="3"/>
        <v>0</v>
      </c>
      <c r="L82" s="29" t="s">
        <v>137</v>
      </c>
    </row>
    <row r="83" spans="1:12" x14ac:dyDescent="0.25">
      <c r="A83" s="27"/>
      <c r="B83" s="27">
        <v>3.7</v>
      </c>
      <c r="C83" s="27" t="s">
        <v>227</v>
      </c>
      <c r="D83" s="27"/>
      <c r="E83" s="27"/>
      <c r="F83" s="28"/>
      <c r="G83" s="28" t="s">
        <v>228</v>
      </c>
      <c r="H83" s="28">
        <v>1</v>
      </c>
      <c r="I83" s="28" t="s">
        <v>130</v>
      </c>
      <c r="J83" s="28">
        <v>500</v>
      </c>
      <c r="K83" s="28">
        <f t="shared" si="3"/>
        <v>0</v>
      </c>
      <c r="L83" s="29"/>
    </row>
    <row r="84" spans="1:12" ht="30" x14ac:dyDescent="0.25">
      <c r="A84" s="30"/>
      <c r="B84" s="27">
        <v>3.8</v>
      </c>
      <c r="C84" s="30" t="s">
        <v>157</v>
      </c>
      <c r="D84" s="30"/>
      <c r="E84" s="30"/>
      <c r="F84" s="32"/>
      <c r="G84" s="32" t="s">
        <v>134</v>
      </c>
      <c r="H84" s="32">
        <v>1</v>
      </c>
      <c r="I84" s="32" t="s">
        <v>130</v>
      </c>
      <c r="J84" s="32">
        <v>600</v>
      </c>
      <c r="K84" s="32">
        <f t="shared" si="3"/>
        <v>0</v>
      </c>
      <c r="L84" s="33" t="s">
        <v>169</v>
      </c>
    </row>
    <row r="85" spans="1:12" s="3" customFormat="1" x14ac:dyDescent="0.25">
      <c r="A85" s="34">
        <v>4</v>
      </c>
      <c r="B85" s="34" t="s">
        <v>158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0</v>
      </c>
      <c r="L85" s="37"/>
    </row>
    <row r="86" spans="1:12" x14ac:dyDescent="0.25">
      <c r="A86" s="27"/>
      <c r="B86" s="27">
        <v>4.0999999999999996</v>
      </c>
      <c r="C86" s="27" t="s">
        <v>141</v>
      </c>
      <c r="D86" s="27"/>
      <c r="E86" s="27"/>
      <c r="F86" s="28"/>
      <c r="G86" s="28" t="s">
        <v>87</v>
      </c>
      <c r="H86" s="28">
        <v>1</v>
      </c>
      <c r="I86" s="28" t="s">
        <v>92</v>
      </c>
      <c r="J86" s="28">
        <v>300</v>
      </c>
      <c r="K86" s="28">
        <f t="shared" si="3"/>
        <v>0</v>
      </c>
      <c r="L86" s="29"/>
    </row>
    <row r="87" spans="1:12" x14ac:dyDescent="0.25">
      <c r="A87" s="27"/>
      <c r="B87" s="27">
        <v>4.2</v>
      </c>
      <c r="C87" s="27" t="s">
        <v>142</v>
      </c>
      <c r="D87" s="27"/>
      <c r="E87" s="27"/>
      <c r="F87" s="28"/>
      <c r="G87" s="28" t="s">
        <v>87</v>
      </c>
      <c r="H87" s="28">
        <v>1</v>
      </c>
      <c r="I87" s="28" t="s">
        <v>92</v>
      </c>
      <c r="J87" s="28">
        <v>300</v>
      </c>
      <c r="K87" s="28">
        <f t="shared" si="3"/>
        <v>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/>
      <c r="G88" s="32" t="s">
        <v>87</v>
      </c>
      <c r="H88" s="32">
        <v>1</v>
      </c>
      <c r="I88" s="32" t="s">
        <v>92</v>
      </c>
      <c r="J88" s="32">
        <v>300</v>
      </c>
      <c r="K88" s="32">
        <f t="shared" si="3"/>
        <v>0</v>
      </c>
      <c r="L88" s="33" t="s">
        <v>95</v>
      </c>
    </row>
    <row r="89" spans="1:12" s="3" customFormat="1" x14ac:dyDescent="0.25">
      <c r="A89" s="34">
        <v>5</v>
      </c>
      <c r="B89" s="34" t="s">
        <v>159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0</v>
      </c>
      <c r="L89" s="37"/>
    </row>
    <row r="90" spans="1:12" x14ac:dyDescent="0.25">
      <c r="A90" s="30"/>
      <c r="B90" s="30">
        <v>5.0999999999999996</v>
      </c>
      <c r="C90" s="30" t="s">
        <v>144</v>
      </c>
      <c r="D90" s="30"/>
      <c r="E90" s="30"/>
      <c r="F90" s="32"/>
      <c r="G90" s="32" t="s">
        <v>122</v>
      </c>
      <c r="H90" s="32">
        <v>1</v>
      </c>
      <c r="I90" s="32" t="s">
        <v>145</v>
      </c>
      <c r="J90" s="32">
        <v>235400</v>
      </c>
      <c r="K90" s="32">
        <f>F90*H90*J90</f>
        <v>0</v>
      </c>
      <c r="L90" s="33"/>
    </row>
    <row r="91" spans="1:12" s="3" customFormat="1" x14ac:dyDescent="0.25">
      <c r="A91" s="34">
        <v>6</v>
      </c>
      <c r="B91" s="34" t="s">
        <v>143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0</v>
      </c>
      <c r="L91" s="37"/>
    </row>
    <row r="92" spans="1:12" x14ac:dyDescent="0.25">
      <c r="A92" s="27"/>
      <c r="B92" s="27">
        <v>6.1</v>
      </c>
      <c r="C92" s="27" t="s">
        <v>146</v>
      </c>
      <c r="D92" s="27"/>
      <c r="E92" s="27"/>
      <c r="F92" s="28"/>
      <c r="G92" s="28" t="s">
        <v>87</v>
      </c>
      <c r="H92" s="28">
        <v>1</v>
      </c>
      <c r="I92" s="28" t="s">
        <v>148</v>
      </c>
      <c r="J92" s="28">
        <v>250</v>
      </c>
      <c r="K92" s="28">
        <f t="shared" si="3"/>
        <v>0</v>
      </c>
      <c r="L92" s="29"/>
    </row>
    <row r="93" spans="1:12" x14ac:dyDescent="0.25">
      <c r="A93" s="27"/>
      <c r="B93" s="27">
        <v>6.2</v>
      </c>
      <c r="C93" s="27" t="s">
        <v>150</v>
      </c>
      <c r="D93" s="27"/>
      <c r="E93" s="27"/>
      <c r="F93" s="28"/>
      <c r="G93" s="28" t="s">
        <v>87</v>
      </c>
      <c r="H93" s="28">
        <v>1</v>
      </c>
      <c r="I93" s="28" t="s">
        <v>148</v>
      </c>
      <c r="J93" s="28">
        <v>90</v>
      </c>
      <c r="K93" s="28">
        <f t="shared" si="3"/>
        <v>0</v>
      </c>
      <c r="L93" s="29"/>
    </row>
    <row r="94" spans="1:12" x14ac:dyDescent="0.25">
      <c r="A94" s="27"/>
      <c r="B94" s="27">
        <v>6.3</v>
      </c>
      <c r="C94" s="27" t="s">
        <v>149</v>
      </c>
      <c r="D94" s="27"/>
      <c r="E94" s="27"/>
      <c r="F94" s="28"/>
      <c r="G94" s="28" t="s">
        <v>87</v>
      </c>
      <c r="H94" s="28">
        <v>1</v>
      </c>
      <c r="I94" s="28" t="s">
        <v>148</v>
      </c>
      <c r="J94" s="28">
        <v>90</v>
      </c>
      <c r="K94" s="28">
        <f t="shared" si="3"/>
        <v>0</v>
      </c>
      <c r="L94" s="29"/>
    </row>
    <row r="95" spans="1:12" x14ac:dyDescent="0.25">
      <c r="A95" s="27"/>
      <c r="B95" s="27">
        <v>6.4</v>
      </c>
      <c r="C95" s="27" t="s">
        <v>156</v>
      </c>
      <c r="D95" s="27"/>
      <c r="E95" s="27"/>
      <c r="F95" s="28"/>
      <c r="G95" s="28" t="s">
        <v>87</v>
      </c>
      <c r="H95" s="28">
        <v>1</v>
      </c>
      <c r="I95" s="28" t="s">
        <v>148</v>
      </c>
      <c r="J95" s="28">
        <v>150</v>
      </c>
      <c r="K95" s="28">
        <f t="shared" si="3"/>
        <v>0</v>
      </c>
      <c r="L95" s="29"/>
    </row>
    <row r="96" spans="1:12" x14ac:dyDescent="0.25">
      <c r="A96" s="27"/>
      <c r="B96" s="27">
        <v>6.5</v>
      </c>
      <c r="C96" s="27" t="s">
        <v>151</v>
      </c>
      <c r="D96" s="27"/>
      <c r="E96" s="27"/>
      <c r="F96" s="28"/>
      <c r="G96" s="28" t="s">
        <v>87</v>
      </c>
      <c r="H96" s="28">
        <v>1</v>
      </c>
      <c r="I96" s="28" t="s">
        <v>152</v>
      </c>
      <c r="J96" s="28">
        <v>50</v>
      </c>
      <c r="K96" s="28">
        <f t="shared" si="3"/>
        <v>0</v>
      </c>
      <c r="L96" s="29" t="s">
        <v>95</v>
      </c>
    </row>
    <row r="97" spans="1:12" x14ac:dyDescent="0.25">
      <c r="A97" s="30"/>
      <c r="B97" s="30">
        <v>6.6</v>
      </c>
      <c r="C97" s="30" t="s">
        <v>153</v>
      </c>
      <c r="D97" s="30"/>
      <c r="E97" s="30"/>
      <c r="F97" s="32"/>
      <c r="G97" s="32" t="s">
        <v>122</v>
      </c>
      <c r="H97" s="32">
        <v>1</v>
      </c>
      <c r="I97" s="32" t="s">
        <v>154</v>
      </c>
      <c r="J97" s="32">
        <v>20000</v>
      </c>
      <c r="K97" s="32">
        <f t="shared" si="3"/>
        <v>0</v>
      </c>
      <c r="L97" s="33" t="s">
        <v>162</v>
      </c>
    </row>
    <row r="98" spans="1:12" x14ac:dyDescent="0.25">
      <c r="A98" s="3"/>
      <c r="B98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37" workbookViewId="0">
      <selection activeCell="F79" sqref="F79"/>
    </sheetView>
  </sheetViews>
  <sheetFormatPr defaultRowHeight="15" x14ac:dyDescent="0.25"/>
  <cols>
    <col min="1" max="1" width="6.5703125" style="1" customWidth="1"/>
    <col min="2" max="2" width="17.140625" style="1" customWidth="1"/>
    <col min="3" max="4" width="3.7109375" style="1" customWidth="1"/>
    <col min="5" max="5" width="31.7109375" style="1" customWidth="1"/>
    <col min="6" max="9" width="9.140625" style="21"/>
    <col min="10" max="10" width="18.42578125" style="21" customWidth="1"/>
    <col min="11" max="11" width="12.140625" style="21" bestFit="1" customWidth="1"/>
    <col min="12" max="12" width="31.85546875" style="2" customWidth="1"/>
    <col min="13" max="16384" width="9.140625" style="1"/>
  </cols>
  <sheetData>
    <row r="1" spans="1:12" x14ac:dyDescent="0.25">
      <c r="A1" s="9" t="s">
        <v>0</v>
      </c>
    </row>
    <row r="2" spans="1:12" x14ac:dyDescent="0.25">
      <c r="A2" s="9" t="s">
        <v>2</v>
      </c>
    </row>
    <row r="3" spans="1:12" x14ac:dyDescent="0.25">
      <c r="A3" s="10" t="s">
        <v>65</v>
      </c>
    </row>
    <row r="4" spans="1:12" x14ac:dyDescent="0.25">
      <c r="A4" s="7" t="s">
        <v>209</v>
      </c>
      <c r="B4" s="8" t="s">
        <v>233</v>
      </c>
    </row>
    <row r="5" spans="1:12" x14ac:dyDescent="0.25">
      <c r="A5" s="3" t="s">
        <v>166</v>
      </c>
      <c r="K5" s="44" t="s">
        <v>165</v>
      </c>
    </row>
    <row r="6" spans="1:12" x14ac:dyDescent="0.25">
      <c r="A6" s="38">
        <v>1</v>
      </c>
      <c r="B6" s="38" t="s">
        <v>86</v>
      </c>
      <c r="C6" s="38"/>
      <c r="D6" s="38"/>
      <c r="E6" s="38"/>
      <c r="K6" s="21">
        <f>K41</f>
        <v>0</v>
      </c>
      <c r="L6" s="42" t="e">
        <f t="shared" ref="L6:L11" si="0">K6/$K$12</f>
        <v>#DIV/0!</v>
      </c>
    </row>
    <row r="7" spans="1:12" x14ac:dyDescent="0.25">
      <c r="A7" s="38">
        <v>2</v>
      </c>
      <c r="B7" s="38" t="s">
        <v>107</v>
      </c>
      <c r="C7" s="38"/>
      <c r="D7" s="38"/>
      <c r="E7" s="38"/>
      <c r="K7" s="21">
        <f>K53</f>
        <v>0</v>
      </c>
      <c r="L7" s="42" t="e">
        <f t="shared" si="0"/>
        <v>#DIV/0!</v>
      </c>
    </row>
    <row r="8" spans="1:12" x14ac:dyDescent="0.25">
      <c r="A8" s="38">
        <v>3</v>
      </c>
      <c r="B8" s="38" t="s">
        <v>126</v>
      </c>
      <c r="C8" s="38"/>
      <c r="D8" s="38"/>
      <c r="E8" s="38"/>
      <c r="K8" s="21">
        <f>K76</f>
        <v>0</v>
      </c>
      <c r="L8" s="42" t="e">
        <f t="shared" si="0"/>
        <v>#DIV/0!</v>
      </c>
    </row>
    <row r="9" spans="1:12" x14ac:dyDescent="0.25">
      <c r="A9" s="38">
        <v>4</v>
      </c>
      <c r="B9" s="38" t="s">
        <v>158</v>
      </c>
      <c r="C9" s="38"/>
      <c r="D9" s="38"/>
      <c r="E9" s="38"/>
      <c r="K9" s="21">
        <f>K85</f>
        <v>0</v>
      </c>
      <c r="L9" s="42" t="e">
        <f t="shared" si="0"/>
        <v>#DIV/0!</v>
      </c>
    </row>
    <row r="10" spans="1:12" x14ac:dyDescent="0.25">
      <c r="A10" s="38">
        <v>5</v>
      </c>
      <c r="B10" s="38" t="s">
        <v>159</v>
      </c>
      <c r="C10" s="38"/>
      <c r="D10" s="38"/>
      <c r="E10" s="38"/>
      <c r="K10" s="21">
        <f>K89</f>
        <v>0</v>
      </c>
      <c r="L10" s="42" t="e">
        <f t="shared" si="0"/>
        <v>#DIV/0!</v>
      </c>
    </row>
    <row r="11" spans="1:12" x14ac:dyDescent="0.25">
      <c r="A11" s="38">
        <v>6</v>
      </c>
      <c r="B11" s="38" t="s">
        <v>143</v>
      </c>
      <c r="C11" s="38"/>
      <c r="D11" s="38"/>
      <c r="E11" s="38"/>
      <c r="K11" s="21">
        <f>K91</f>
        <v>0</v>
      </c>
      <c r="L11" s="42" t="e">
        <f t="shared" si="0"/>
        <v>#DIV/0!</v>
      </c>
    </row>
    <row r="12" spans="1:12" ht="15.75" thickBot="1" x14ac:dyDescent="0.3">
      <c r="A12" s="39"/>
      <c r="B12" s="39"/>
      <c r="C12" s="39"/>
      <c r="D12" s="39"/>
      <c r="E12" s="39"/>
      <c r="F12" s="40"/>
      <c r="G12" s="40"/>
      <c r="H12" s="40"/>
      <c r="I12" s="40"/>
      <c r="J12" s="40"/>
      <c r="K12" s="41">
        <f>SUM(K6:K11)</f>
        <v>0</v>
      </c>
      <c r="L12" s="43" t="e">
        <f>K12/K12</f>
        <v>#DIV/0!</v>
      </c>
    </row>
    <row r="13" spans="1:12" ht="15.75" thickTop="1" x14ac:dyDescent="0.25">
      <c r="A13" s="27"/>
      <c r="B13" s="27"/>
      <c r="C13" s="27"/>
      <c r="D13" s="27"/>
      <c r="E13" s="27"/>
      <c r="F13" s="28"/>
      <c r="G13" s="28"/>
      <c r="H13" s="28"/>
      <c r="I13" s="28"/>
      <c r="J13" s="22" t="s">
        <v>229</v>
      </c>
      <c r="K13" s="26"/>
      <c r="L13" s="58"/>
    </row>
    <row r="14" spans="1:12" x14ac:dyDescent="0.25">
      <c r="J14" s="22" t="s">
        <v>230</v>
      </c>
      <c r="K14" s="45">
        <f>SUM(K12:K13)</f>
        <v>0</v>
      </c>
    </row>
    <row r="15" spans="1:12" x14ac:dyDescent="0.25">
      <c r="J15" s="22" t="s">
        <v>231</v>
      </c>
      <c r="K15" s="45"/>
      <c r="L15" s="59"/>
    </row>
    <row r="16" spans="1:12" x14ac:dyDescent="0.25">
      <c r="J16" s="60" t="s">
        <v>232</v>
      </c>
      <c r="K16" s="60">
        <f>CEILING(K15,10)</f>
        <v>0</v>
      </c>
      <c r="L16" s="61">
        <f>K16*30</f>
        <v>0</v>
      </c>
    </row>
    <row r="17" spans="12:12" x14ac:dyDescent="0.25">
      <c r="L17" s="46"/>
    </row>
    <row r="40" spans="1:12" s="3" customFormat="1" ht="30" x14ac:dyDescent="0.25">
      <c r="A40" s="11" t="s">
        <v>66</v>
      </c>
      <c r="B40" s="11" t="s">
        <v>67</v>
      </c>
      <c r="C40" s="11"/>
      <c r="D40" s="11"/>
      <c r="E40" s="11"/>
      <c r="F40" s="23" t="s">
        <v>68</v>
      </c>
      <c r="G40" s="23" t="s">
        <v>69</v>
      </c>
      <c r="H40" s="23" t="s">
        <v>68</v>
      </c>
      <c r="I40" s="23" t="s">
        <v>69</v>
      </c>
      <c r="J40" s="24" t="s">
        <v>94</v>
      </c>
      <c r="K40" s="23" t="s">
        <v>89</v>
      </c>
      <c r="L40" s="12" t="s">
        <v>13</v>
      </c>
    </row>
    <row r="41" spans="1:12" s="3" customFormat="1" x14ac:dyDescent="0.25">
      <c r="A41" s="25">
        <v>1</v>
      </c>
      <c r="B41" s="25" t="s">
        <v>86</v>
      </c>
      <c r="C41" s="25"/>
      <c r="D41" s="25"/>
      <c r="E41" s="25"/>
      <c r="F41" s="26"/>
      <c r="G41" s="26"/>
      <c r="H41" s="26"/>
      <c r="I41" s="26"/>
      <c r="J41" s="26"/>
      <c r="K41" s="26">
        <f>SUM(K42:K52)</f>
        <v>0</v>
      </c>
      <c r="L41" s="13"/>
    </row>
    <row r="42" spans="1:12" ht="95.25" customHeight="1" x14ac:dyDescent="0.25">
      <c r="A42" s="27"/>
      <c r="B42" s="27">
        <v>1.1000000000000001</v>
      </c>
      <c r="C42" s="27" t="s">
        <v>210</v>
      </c>
      <c r="D42" s="27"/>
      <c r="E42" s="27"/>
      <c r="F42" s="56"/>
      <c r="G42" s="28" t="s">
        <v>87</v>
      </c>
      <c r="H42" s="28">
        <v>1</v>
      </c>
      <c r="I42" s="28" t="s">
        <v>88</v>
      </c>
      <c r="J42" s="28">
        <v>1500</v>
      </c>
      <c r="K42" s="28">
        <f>F42*H42*J42</f>
        <v>0</v>
      </c>
      <c r="L42" s="29" t="s">
        <v>167</v>
      </c>
    </row>
    <row r="43" spans="1:12" x14ac:dyDescent="0.25">
      <c r="A43" s="27"/>
      <c r="B43" s="27">
        <v>1.2</v>
      </c>
      <c r="C43" s="27" t="s">
        <v>211</v>
      </c>
      <c r="D43" s="27"/>
      <c r="E43" s="28"/>
      <c r="F43" s="56"/>
      <c r="G43" s="28" t="s">
        <v>87</v>
      </c>
      <c r="H43" s="28">
        <v>1</v>
      </c>
      <c r="I43" s="28" t="s">
        <v>88</v>
      </c>
      <c r="J43" s="28">
        <v>1500</v>
      </c>
      <c r="K43" s="28">
        <f>F43*H43*J43</f>
        <v>0</v>
      </c>
      <c r="L43" s="29"/>
    </row>
    <row r="44" spans="1:12" x14ac:dyDescent="0.25">
      <c r="A44" s="27"/>
      <c r="B44" s="27">
        <v>1.2</v>
      </c>
      <c r="C44" s="27" t="s">
        <v>90</v>
      </c>
      <c r="D44" s="27"/>
      <c r="E44" s="27"/>
      <c r="F44" s="28"/>
      <c r="G44" s="28" t="s">
        <v>91</v>
      </c>
      <c r="H44" s="28">
        <v>4</v>
      </c>
      <c r="I44" s="28" t="s">
        <v>92</v>
      </c>
      <c r="J44" s="28">
        <v>2644</v>
      </c>
      <c r="K44" s="28">
        <f>F44*H44*J44</f>
        <v>0</v>
      </c>
      <c r="L44" s="29" t="s">
        <v>93</v>
      </c>
    </row>
    <row r="45" spans="1:12" x14ac:dyDescent="0.25">
      <c r="A45" s="27"/>
      <c r="B45" s="27">
        <v>1.3</v>
      </c>
      <c r="C45" s="27" t="s">
        <v>163</v>
      </c>
      <c r="D45" s="27"/>
      <c r="E45" s="27"/>
      <c r="F45" s="56"/>
      <c r="G45" s="28" t="s">
        <v>91</v>
      </c>
      <c r="H45" s="28">
        <v>4</v>
      </c>
      <c r="I45" s="28" t="s">
        <v>92</v>
      </c>
      <c r="J45" s="28">
        <v>1200</v>
      </c>
      <c r="K45" s="28">
        <f t="shared" ref="K45:K52" si="1">F45*H45*J45</f>
        <v>0</v>
      </c>
      <c r="L45" s="29" t="s">
        <v>95</v>
      </c>
    </row>
    <row r="46" spans="1:12" x14ac:dyDescent="0.25">
      <c r="A46" s="27"/>
      <c r="B46" s="27">
        <v>1.4</v>
      </c>
      <c r="C46" s="27" t="s">
        <v>98</v>
      </c>
      <c r="D46" s="27"/>
      <c r="E46" s="27"/>
      <c r="F46" s="28"/>
      <c r="G46" s="28" t="s">
        <v>91</v>
      </c>
      <c r="H46" s="28">
        <v>1</v>
      </c>
      <c r="I46" s="28" t="s">
        <v>92</v>
      </c>
      <c r="J46" s="28">
        <v>2664</v>
      </c>
      <c r="K46" s="28">
        <f t="shared" si="1"/>
        <v>0</v>
      </c>
      <c r="L46" s="29"/>
    </row>
    <row r="47" spans="1:12" x14ac:dyDescent="0.25">
      <c r="A47" s="27"/>
      <c r="B47" s="27">
        <v>1.5</v>
      </c>
      <c r="C47" s="27" t="s">
        <v>164</v>
      </c>
      <c r="D47" s="27"/>
      <c r="E47" s="27"/>
      <c r="F47" s="28"/>
      <c r="G47" s="28" t="s">
        <v>91</v>
      </c>
      <c r="H47" s="28">
        <v>1</v>
      </c>
      <c r="I47" s="28" t="s">
        <v>92</v>
      </c>
      <c r="J47" s="28">
        <v>2664</v>
      </c>
      <c r="K47" s="28">
        <f t="shared" si="1"/>
        <v>0</v>
      </c>
      <c r="L47" s="29"/>
    </row>
    <row r="48" spans="1:12" x14ac:dyDescent="0.25">
      <c r="A48" s="27"/>
      <c r="B48" s="27">
        <v>1.6</v>
      </c>
      <c r="C48" s="27" t="s">
        <v>99</v>
      </c>
      <c r="D48" s="27"/>
      <c r="E48" s="27"/>
      <c r="F48" s="28"/>
      <c r="G48" s="28" t="s">
        <v>91</v>
      </c>
      <c r="H48" s="28">
        <v>1</v>
      </c>
      <c r="I48" s="28" t="s">
        <v>92</v>
      </c>
      <c r="J48" s="28">
        <v>2664</v>
      </c>
      <c r="K48" s="28">
        <f t="shared" si="1"/>
        <v>0</v>
      </c>
      <c r="L48" s="29" t="s">
        <v>101</v>
      </c>
    </row>
    <row r="49" spans="1:12" x14ac:dyDescent="0.25">
      <c r="A49" s="27"/>
      <c r="B49" s="27">
        <v>1.7</v>
      </c>
      <c r="C49" s="27" t="s">
        <v>100</v>
      </c>
      <c r="D49" s="27"/>
      <c r="E49" s="27"/>
      <c r="F49" s="28"/>
      <c r="G49" s="28" t="s">
        <v>91</v>
      </c>
      <c r="H49" s="28">
        <v>3</v>
      </c>
      <c r="I49" s="28" t="s">
        <v>92</v>
      </c>
      <c r="J49" s="28">
        <v>2664</v>
      </c>
      <c r="K49" s="28">
        <f t="shared" si="1"/>
        <v>0</v>
      </c>
      <c r="L49" s="29" t="s">
        <v>102</v>
      </c>
    </row>
    <row r="50" spans="1:12" ht="75" x14ac:dyDescent="0.25">
      <c r="A50" s="27"/>
      <c r="B50" s="27">
        <v>1.8</v>
      </c>
      <c r="C50" s="27" t="s">
        <v>103</v>
      </c>
      <c r="D50" s="27"/>
      <c r="E50" s="27"/>
      <c r="F50" s="56"/>
      <c r="G50" s="28" t="s">
        <v>87</v>
      </c>
      <c r="H50" s="28">
        <v>1</v>
      </c>
      <c r="I50" s="28" t="s">
        <v>88</v>
      </c>
      <c r="J50" s="28">
        <v>2000</v>
      </c>
      <c r="K50" s="28">
        <f t="shared" si="1"/>
        <v>0</v>
      </c>
      <c r="L50" s="29" t="s">
        <v>168</v>
      </c>
    </row>
    <row r="51" spans="1:12" ht="30" x14ac:dyDescent="0.25">
      <c r="A51" s="27"/>
      <c r="B51" s="27">
        <v>1.9</v>
      </c>
      <c r="C51" s="27" t="s">
        <v>104</v>
      </c>
      <c r="D51" s="27"/>
      <c r="E51" s="27"/>
      <c r="F51" s="28"/>
      <c r="G51" s="28" t="s">
        <v>91</v>
      </c>
      <c r="H51" s="28">
        <v>4</v>
      </c>
      <c r="I51" s="28" t="s">
        <v>92</v>
      </c>
      <c r="J51" s="28">
        <v>2664</v>
      </c>
      <c r="K51" s="28">
        <f t="shared" si="1"/>
        <v>0</v>
      </c>
      <c r="L51" s="29" t="s">
        <v>105</v>
      </c>
    </row>
    <row r="52" spans="1:12" x14ac:dyDescent="0.25">
      <c r="A52" s="30"/>
      <c r="B52" s="31">
        <v>1.1000000000000001</v>
      </c>
      <c r="C52" s="30" t="s">
        <v>106</v>
      </c>
      <c r="D52" s="30"/>
      <c r="E52" s="30"/>
      <c r="F52" s="57"/>
      <c r="G52" s="32" t="s">
        <v>87</v>
      </c>
      <c r="H52" s="32">
        <v>5</v>
      </c>
      <c r="I52" s="32" t="s">
        <v>92</v>
      </c>
      <c r="J52" s="32">
        <v>50</v>
      </c>
      <c r="K52" s="32">
        <f t="shared" si="1"/>
        <v>0</v>
      </c>
      <c r="L52" s="33" t="s">
        <v>161</v>
      </c>
    </row>
    <row r="53" spans="1:12" s="3" customFormat="1" ht="64.5" customHeight="1" x14ac:dyDescent="0.25">
      <c r="A53" s="34">
        <v>2</v>
      </c>
      <c r="B53" s="34" t="s">
        <v>107</v>
      </c>
      <c r="C53" s="34"/>
      <c r="D53" s="34"/>
      <c r="E53" s="35"/>
      <c r="F53" s="35"/>
      <c r="G53" s="35"/>
      <c r="H53" s="35"/>
      <c r="I53" s="35"/>
      <c r="J53" s="35"/>
      <c r="K53" s="36">
        <f>SUM(K54:K75)</f>
        <v>0</v>
      </c>
      <c r="L53" s="35" t="s">
        <v>147</v>
      </c>
    </row>
    <row r="54" spans="1:12" x14ac:dyDescent="0.25">
      <c r="A54" s="27"/>
      <c r="B54" s="27">
        <v>2.1</v>
      </c>
      <c r="C54" s="27" t="s">
        <v>108</v>
      </c>
      <c r="D54" s="27"/>
      <c r="E54" s="27"/>
      <c r="F54" s="28"/>
      <c r="G54" s="28"/>
      <c r="H54" s="28"/>
      <c r="I54" s="28"/>
      <c r="J54" s="28"/>
      <c r="K54" s="28"/>
      <c r="L54" s="29"/>
    </row>
    <row r="55" spans="1:12" x14ac:dyDescent="0.25">
      <c r="A55" s="27"/>
      <c r="B55" s="27"/>
      <c r="C55" s="27" t="s">
        <v>114</v>
      </c>
      <c r="D55" s="27"/>
      <c r="E55" s="27"/>
      <c r="F55" s="56"/>
      <c r="G55" s="28" t="s">
        <v>87</v>
      </c>
      <c r="H55" s="28">
        <v>0</v>
      </c>
      <c r="I55" s="28" t="s">
        <v>112</v>
      </c>
      <c r="J55" s="28">
        <v>0</v>
      </c>
      <c r="K55" s="28">
        <f t="shared" ref="K55:K74" si="2">F55*H55*J55</f>
        <v>0</v>
      </c>
      <c r="L55" s="29" t="s">
        <v>121</v>
      </c>
    </row>
    <row r="56" spans="1:12" x14ac:dyDescent="0.25">
      <c r="A56" s="27"/>
      <c r="B56" s="27"/>
      <c r="C56" s="27" t="s">
        <v>109</v>
      </c>
      <c r="D56" s="27"/>
      <c r="E56" s="27"/>
      <c r="F56" s="56">
        <v>0</v>
      </c>
      <c r="G56" s="28" t="s">
        <v>87</v>
      </c>
      <c r="H56" s="28">
        <v>1</v>
      </c>
      <c r="I56" s="28" t="s">
        <v>112</v>
      </c>
      <c r="J56" s="28">
        <v>120</v>
      </c>
      <c r="K56" s="28">
        <f t="shared" si="2"/>
        <v>0</v>
      </c>
      <c r="L56" s="29" t="s">
        <v>111</v>
      </c>
    </row>
    <row r="57" spans="1:12" x14ac:dyDescent="0.25">
      <c r="A57" s="27"/>
      <c r="B57" s="27"/>
      <c r="C57" s="27" t="s">
        <v>110</v>
      </c>
      <c r="D57" s="27"/>
      <c r="E57" s="27"/>
      <c r="F57" s="56">
        <v>0</v>
      </c>
      <c r="G57" s="28" t="s">
        <v>87</v>
      </c>
      <c r="H57" s="28">
        <v>1</v>
      </c>
      <c r="I57" s="28" t="s">
        <v>112</v>
      </c>
      <c r="J57" s="28">
        <v>150</v>
      </c>
      <c r="K57" s="28">
        <f t="shared" si="2"/>
        <v>0</v>
      </c>
      <c r="L57" s="29" t="s">
        <v>111</v>
      </c>
    </row>
    <row r="58" spans="1:12" x14ac:dyDescent="0.25">
      <c r="A58" s="27"/>
      <c r="B58" s="27">
        <v>2.2000000000000002</v>
      </c>
      <c r="C58" s="27" t="s">
        <v>113</v>
      </c>
      <c r="D58" s="27"/>
      <c r="E58" s="27"/>
      <c r="F58" s="28"/>
      <c r="G58" s="28"/>
      <c r="H58" s="28"/>
      <c r="I58" s="28"/>
      <c r="J58" s="28"/>
      <c r="K58" s="28"/>
      <c r="L58" s="29"/>
    </row>
    <row r="59" spans="1:12" x14ac:dyDescent="0.25">
      <c r="A59" s="27"/>
      <c r="B59" s="27"/>
      <c r="C59" s="27" t="s">
        <v>114</v>
      </c>
      <c r="D59" s="27"/>
      <c r="E59" s="27"/>
      <c r="F59" s="56">
        <v>0</v>
      </c>
      <c r="G59" s="28" t="s">
        <v>87</v>
      </c>
      <c r="H59" s="28">
        <v>1</v>
      </c>
      <c r="I59" s="28" t="s">
        <v>112</v>
      </c>
      <c r="J59" s="28">
        <v>120</v>
      </c>
      <c r="K59" s="28">
        <f t="shared" si="2"/>
        <v>0</v>
      </c>
      <c r="L59" s="29" t="s">
        <v>111</v>
      </c>
    </row>
    <row r="60" spans="1:12" x14ac:dyDescent="0.25">
      <c r="A60" s="27"/>
      <c r="B60" s="27"/>
      <c r="C60" s="27" t="s">
        <v>109</v>
      </c>
      <c r="D60" s="27"/>
      <c r="E60" s="27"/>
      <c r="F60" s="56">
        <v>0</v>
      </c>
      <c r="G60" s="28" t="s">
        <v>87</v>
      </c>
      <c r="H60" s="28">
        <v>1</v>
      </c>
      <c r="I60" s="28" t="s">
        <v>112</v>
      </c>
      <c r="J60" s="28">
        <v>120</v>
      </c>
      <c r="K60" s="28">
        <f t="shared" si="2"/>
        <v>0</v>
      </c>
      <c r="L60" s="29" t="s">
        <v>115</v>
      </c>
    </row>
    <row r="61" spans="1:12" x14ac:dyDescent="0.25">
      <c r="A61" s="27"/>
      <c r="B61" s="27"/>
      <c r="C61" s="27" t="s">
        <v>110</v>
      </c>
      <c r="D61" s="27"/>
      <c r="E61" s="27"/>
      <c r="F61" s="56">
        <v>0</v>
      </c>
      <c r="G61" s="28" t="s">
        <v>87</v>
      </c>
      <c r="H61" s="28">
        <v>1</v>
      </c>
      <c r="I61" s="28" t="s">
        <v>112</v>
      </c>
      <c r="J61" s="28">
        <v>150</v>
      </c>
      <c r="K61" s="28">
        <f t="shared" si="2"/>
        <v>0</v>
      </c>
      <c r="L61" s="29" t="s">
        <v>111</v>
      </c>
    </row>
    <row r="62" spans="1:12" x14ac:dyDescent="0.25">
      <c r="A62" s="27"/>
      <c r="B62" s="27"/>
      <c r="C62" s="27" t="s">
        <v>116</v>
      </c>
      <c r="D62" s="27"/>
      <c r="E62" s="27"/>
      <c r="F62" s="28"/>
      <c r="G62" s="28" t="s">
        <v>87</v>
      </c>
      <c r="H62" s="28">
        <v>1</v>
      </c>
      <c r="I62" s="28" t="s">
        <v>112</v>
      </c>
      <c r="J62" s="28">
        <v>150</v>
      </c>
      <c r="K62" s="28">
        <f t="shared" si="2"/>
        <v>0</v>
      </c>
      <c r="L62" s="29" t="s">
        <v>95</v>
      </c>
    </row>
    <row r="63" spans="1:12" x14ac:dyDescent="0.25">
      <c r="A63" s="27"/>
      <c r="B63" s="27">
        <v>2.2999999999999998</v>
      </c>
      <c r="C63" s="27" t="s">
        <v>117</v>
      </c>
      <c r="D63" s="27"/>
      <c r="E63" s="27"/>
      <c r="F63" s="28"/>
      <c r="G63" s="28"/>
      <c r="H63" s="28"/>
      <c r="I63" s="28"/>
      <c r="J63" s="28"/>
      <c r="K63" s="28"/>
      <c r="L63" s="29"/>
    </row>
    <row r="64" spans="1:12" x14ac:dyDescent="0.25">
      <c r="A64" s="27"/>
      <c r="B64" s="27"/>
      <c r="C64" s="27" t="s">
        <v>114</v>
      </c>
      <c r="D64" s="27"/>
      <c r="E64" s="27"/>
      <c r="F64" s="56">
        <v>0</v>
      </c>
      <c r="G64" s="28" t="s">
        <v>87</v>
      </c>
      <c r="H64" s="28">
        <v>1</v>
      </c>
      <c r="I64" s="28" t="s">
        <v>112</v>
      </c>
      <c r="J64" s="28">
        <v>120</v>
      </c>
      <c r="K64" s="28">
        <f t="shared" si="2"/>
        <v>0</v>
      </c>
      <c r="L64" s="29"/>
    </row>
    <row r="65" spans="1:12" x14ac:dyDescent="0.25">
      <c r="A65" s="27"/>
      <c r="B65" s="27"/>
      <c r="C65" s="27" t="s">
        <v>109</v>
      </c>
      <c r="D65" s="27"/>
      <c r="E65" s="27"/>
      <c r="F65" s="56">
        <v>0</v>
      </c>
      <c r="G65" s="28" t="s">
        <v>87</v>
      </c>
      <c r="H65" s="28">
        <v>1</v>
      </c>
      <c r="I65" s="28" t="s">
        <v>112</v>
      </c>
      <c r="J65" s="28">
        <v>200</v>
      </c>
      <c r="K65" s="28">
        <f t="shared" si="2"/>
        <v>0</v>
      </c>
      <c r="L65" s="29" t="s">
        <v>118</v>
      </c>
    </row>
    <row r="66" spans="1:12" x14ac:dyDescent="0.25">
      <c r="A66" s="27"/>
      <c r="B66" s="27"/>
      <c r="C66" s="27" t="s">
        <v>110</v>
      </c>
      <c r="D66" s="27"/>
      <c r="E66" s="27"/>
      <c r="F66" s="56">
        <v>0</v>
      </c>
      <c r="G66" s="28" t="s">
        <v>87</v>
      </c>
      <c r="H66" s="28">
        <v>1</v>
      </c>
      <c r="I66" s="28" t="s">
        <v>112</v>
      </c>
      <c r="J66" s="28">
        <v>200</v>
      </c>
      <c r="K66" s="28">
        <f t="shared" si="2"/>
        <v>0</v>
      </c>
      <c r="L66" s="29" t="s">
        <v>119</v>
      </c>
    </row>
    <row r="67" spans="1:12" x14ac:dyDescent="0.25">
      <c r="A67" s="27"/>
      <c r="B67" s="27">
        <v>2.4</v>
      </c>
      <c r="C67" s="27" t="s">
        <v>120</v>
      </c>
      <c r="D67" s="27"/>
      <c r="E67" s="27"/>
      <c r="F67" s="28"/>
      <c r="G67" s="28"/>
      <c r="H67" s="28"/>
      <c r="I67" s="28"/>
      <c r="J67" s="28"/>
      <c r="K67" s="28"/>
      <c r="L67" s="29"/>
    </row>
    <row r="68" spans="1:12" x14ac:dyDescent="0.25">
      <c r="A68" s="27"/>
      <c r="B68" s="27"/>
      <c r="C68" s="27" t="s">
        <v>114</v>
      </c>
      <c r="D68" s="27"/>
      <c r="E68" s="27"/>
      <c r="F68" s="56">
        <v>0</v>
      </c>
      <c r="G68" s="28" t="s">
        <v>87</v>
      </c>
      <c r="H68" s="28">
        <v>1</v>
      </c>
      <c r="I68" s="28" t="s">
        <v>112</v>
      </c>
      <c r="J68" s="28">
        <v>120</v>
      </c>
      <c r="K68" s="28">
        <f t="shared" si="2"/>
        <v>0</v>
      </c>
      <c r="L68" s="29"/>
    </row>
    <row r="69" spans="1:12" x14ac:dyDescent="0.25">
      <c r="A69" s="27"/>
      <c r="B69" s="27"/>
      <c r="C69" s="27" t="s">
        <v>109</v>
      </c>
      <c r="D69" s="27"/>
      <c r="E69" s="27"/>
      <c r="F69" s="56">
        <v>0</v>
      </c>
      <c r="G69" s="28" t="s">
        <v>87</v>
      </c>
      <c r="H69" s="28">
        <v>1</v>
      </c>
      <c r="I69" s="28" t="s">
        <v>112</v>
      </c>
      <c r="J69" s="62">
        <v>120</v>
      </c>
      <c r="K69" s="28">
        <f t="shared" si="2"/>
        <v>0</v>
      </c>
      <c r="L69" s="29"/>
    </row>
    <row r="70" spans="1:12" ht="30" x14ac:dyDescent="0.25">
      <c r="A70" s="27"/>
      <c r="B70" s="27"/>
      <c r="C70" s="27" t="s">
        <v>110</v>
      </c>
      <c r="D70" s="27"/>
      <c r="E70" s="27"/>
      <c r="F70" s="56"/>
      <c r="G70" s="28" t="s">
        <v>87</v>
      </c>
      <c r="H70" s="28">
        <v>1</v>
      </c>
      <c r="I70" s="28" t="s">
        <v>112</v>
      </c>
      <c r="J70" s="28">
        <v>800</v>
      </c>
      <c r="K70" s="28">
        <f t="shared" si="2"/>
        <v>0</v>
      </c>
      <c r="L70" s="29" t="s">
        <v>124</v>
      </c>
    </row>
    <row r="71" spans="1:12" x14ac:dyDescent="0.25">
      <c r="A71" s="27"/>
      <c r="B71" s="27">
        <v>2.5</v>
      </c>
      <c r="C71" s="27" t="s">
        <v>123</v>
      </c>
      <c r="D71" s="27"/>
      <c r="E71" s="27"/>
      <c r="F71" s="28"/>
      <c r="G71" s="28"/>
      <c r="H71" s="28"/>
      <c r="I71" s="28"/>
      <c r="J71" s="28"/>
      <c r="K71" s="28"/>
      <c r="L71" s="29"/>
    </row>
    <row r="72" spans="1:12" x14ac:dyDescent="0.25">
      <c r="A72" s="27"/>
      <c r="B72" s="27"/>
      <c r="C72" s="27" t="s">
        <v>114</v>
      </c>
      <c r="D72" s="27"/>
      <c r="E72" s="27"/>
      <c r="F72" s="56"/>
      <c r="G72" s="28" t="s">
        <v>87</v>
      </c>
      <c r="H72" s="28">
        <v>1</v>
      </c>
      <c r="I72" s="28" t="s">
        <v>112</v>
      </c>
      <c r="J72" s="28">
        <v>250</v>
      </c>
      <c r="K72" s="28">
        <f t="shared" si="2"/>
        <v>0</v>
      </c>
      <c r="L72" s="29" t="s">
        <v>125</v>
      </c>
    </row>
    <row r="73" spans="1:12" x14ac:dyDescent="0.25">
      <c r="A73" s="27"/>
      <c r="B73" s="27"/>
      <c r="C73" s="27" t="s">
        <v>109</v>
      </c>
      <c r="D73" s="27"/>
      <c r="E73" s="27"/>
      <c r="F73" s="56"/>
      <c r="G73" s="28" t="s">
        <v>87</v>
      </c>
      <c r="H73" s="28">
        <v>1</v>
      </c>
      <c r="I73" s="28" t="s">
        <v>112</v>
      </c>
      <c r="J73" s="62">
        <v>250</v>
      </c>
      <c r="K73" s="28">
        <f t="shared" si="2"/>
        <v>0</v>
      </c>
      <c r="L73" s="29" t="s">
        <v>59</v>
      </c>
    </row>
    <row r="74" spans="1:12" x14ac:dyDescent="0.25">
      <c r="A74" s="27"/>
      <c r="B74" s="27">
        <v>2.6</v>
      </c>
      <c r="C74" s="27" t="s">
        <v>160</v>
      </c>
      <c r="D74" s="27"/>
      <c r="E74" s="27"/>
      <c r="F74" s="28"/>
      <c r="G74" s="28" t="s">
        <v>87</v>
      </c>
      <c r="H74" s="28">
        <v>1</v>
      </c>
      <c r="I74" s="28" t="s">
        <v>92</v>
      </c>
      <c r="J74" s="28">
        <v>200</v>
      </c>
      <c r="K74" s="28">
        <f t="shared" si="2"/>
        <v>0</v>
      </c>
      <c r="L74" s="29" t="s">
        <v>170</v>
      </c>
    </row>
    <row r="75" spans="1:12" x14ac:dyDescent="0.25">
      <c r="A75" s="30"/>
      <c r="B75" s="30">
        <v>2.7</v>
      </c>
      <c r="C75" s="30" t="s">
        <v>235</v>
      </c>
      <c r="D75" s="30"/>
      <c r="E75" s="30"/>
      <c r="F75" s="57"/>
      <c r="G75" s="32" t="s">
        <v>87</v>
      </c>
      <c r="H75" s="32">
        <v>5</v>
      </c>
      <c r="I75" s="32" t="s">
        <v>92</v>
      </c>
      <c r="J75" s="32">
        <v>200</v>
      </c>
      <c r="K75" s="32">
        <f>F75*H75*J75</f>
        <v>0</v>
      </c>
      <c r="L75" s="33" t="s">
        <v>97</v>
      </c>
    </row>
    <row r="76" spans="1:12" s="3" customFormat="1" x14ac:dyDescent="0.25">
      <c r="A76" s="34">
        <v>3</v>
      </c>
      <c r="B76" s="34" t="s">
        <v>126</v>
      </c>
      <c r="C76" s="34"/>
      <c r="D76" s="34"/>
      <c r="E76" s="34"/>
      <c r="F76" s="36"/>
      <c r="G76" s="36"/>
      <c r="H76" s="36"/>
      <c r="I76" s="36"/>
      <c r="J76" s="36"/>
      <c r="K76" s="36">
        <f>SUM(K78:K84)</f>
        <v>0</v>
      </c>
      <c r="L76" s="37"/>
    </row>
    <row r="77" spans="1:12" x14ac:dyDescent="0.25">
      <c r="A77" s="27"/>
      <c r="B77" s="27">
        <v>3.1</v>
      </c>
      <c r="C77" s="27" t="s">
        <v>111</v>
      </c>
      <c r="D77" s="27"/>
      <c r="E77" s="27"/>
      <c r="F77" s="28"/>
      <c r="G77" s="28"/>
      <c r="H77" s="28"/>
      <c r="I77" s="28"/>
      <c r="J77" s="28"/>
      <c r="K77" s="28"/>
      <c r="L77" s="29"/>
    </row>
    <row r="78" spans="1:12" x14ac:dyDescent="0.25">
      <c r="A78" s="27"/>
      <c r="B78" s="27">
        <v>3.2</v>
      </c>
      <c r="C78" s="27" t="s">
        <v>127</v>
      </c>
      <c r="D78" s="27"/>
      <c r="E78" s="27"/>
      <c r="F78" s="28"/>
      <c r="G78" s="28" t="s">
        <v>129</v>
      </c>
      <c r="H78" s="28">
        <v>3</v>
      </c>
      <c r="I78" s="28" t="s">
        <v>130</v>
      </c>
      <c r="J78" s="28">
        <v>270</v>
      </c>
      <c r="K78" s="28">
        <f t="shared" ref="K78:K97" si="3">F78*H78*J78</f>
        <v>0</v>
      </c>
      <c r="L78" s="29" t="s">
        <v>138</v>
      </c>
    </row>
    <row r="79" spans="1:12" ht="30" x14ac:dyDescent="0.25">
      <c r="A79" s="27"/>
      <c r="B79" s="27">
        <v>3.3</v>
      </c>
      <c r="C79" s="27" t="s">
        <v>131</v>
      </c>
      <c r="D79" s="27"/>
      <c r="E79" s="27"/>
      <c r="F79" s="28"/>
      <c r="G79" s="28" t="s">
        <v>132</v>
      </c>
      <c r="H79" s="28">
        <v>3</v>
      </c>
      <c r="I79" s="28" t="s">
        <v>130</v>
      </c>
      <c r="J79" s="28">
        <v>50</v>
      </c>
      <c r="K79" s="28">
        <f t="shared" si="3"/>
        <v>0</v>
      </c>
      <c r="L79" s="29" t="s">
        <v>139</v>
      </c>
    </row>
    <row r="80" spans="1:12" ht="30" x14ac:dyDescent="0.25">
      <c r="A80" s="27"/>
      <c r="B80" s="27">
        <v>3.4</v>
      </c>
      <c r="C80" s="27" t="s">
        <v>128</v>
      </c>
      <c r="D80" s="27"/>
      <c r="E80" s="27"/>
      <c r="F80" s="28"/>
      <c r="G80" s="28" t="s">
        <v>129</v>
      </c>
      <c r="H80" s="28">
        <v>3</v>
      </c>
      <c r="I80" s="28" t="s">
        <v>130</v>
      </c>
      <c r="J80" s="28">
        <v>50</v>
      </c>
      <c r="K80" s="28">
        <f t="shared" si="3"/>
        <v>0</v>
      </c>
      <c r="L80" s="29" t="s">
        <v>140</v>
      </c>
    </row>
    <row r="81" spans="1:12" ht="30" x14ac:dyDescent="0.25">
      <c r="A81" s="27"/>
      <c r="B81" s="27">
        <v>3.5</v>
      </c>
      <c r="C81" s="27" t="s">
        <v>133</v>
      </c>
      <c r="D81" s="27"/>
      <c r="E81" s="27"/>
      <c r="F81" s="28"/>
      <c r="G81" s="28" t="s">
        <v>134</v>
      </c>
      <c r="H81" s="28">
        <v>1</v>
      </c>
      <c r="I81" s="28" t="s">
        <v>130</v>
      </c>
      <c r="J81" s="28">
        <v>1200</v>
      </c>
      <c r="K81" s="28">
        <f t="shared" si="3"/>
        <v>0</v>
      </c>
      <c r="L81" s="29" t="s">
        <v>135</v>
      </c>
    </row>
    <row r="82" spans="1:12" ht="30" x14ac:dyDescent="0.25">
      <c r="A82" s="27"/>
      <c r="B82" s="27">
        <v>3.6</v>
      </c>
      <c r="C82" s="27" t="s">
        <v>136</v>
      </c>
      <c r="D82" s="27"/>
      <c r="E82" s="27"/>
      <c r="F82" s="28"/>
      <c r="G82" s="28" t="s">
        <v>134</v>
      </c>
      <c r="H82" s="28">
        <v>1</v>
      </c>
      <c r="I82" s="28" t="s">
        <v>130</v>
      </c>
      <c r="J82" s="28">
        <v>800</v>
      </c>
      <c r="K82" s="28">
        <f t="shared" si="3"/>
        <v>0</v>
      </c>
      <c r="L82" s="29" t="s">
        <v>137</v>
      </c>
    </row>
    <row r="83" spans="1:12" x14ac:dyDescent="0.25">
      <c r="A83" s="27"/>
      <c r="B83" s="27">
        <v>3.7</v>
      </c>
      <c r="C83" s="27" t="s">
        <v>227</v>
      </c>
      <c r="D83" s="27"/>
      <c r="E83" s="27"/>
      <c r="F83" s="28"/>
      <c r="G83" s="28" t="s">
        <v>228</v>
      </c>
      <c r="H83" s="28">
        <v>1</v>
      </c>
      <c r="I83" s="28" t="s">
        <v>130</v>
      </c>
      <c r="J83" s="28">
        <v>500</v>
      </c>
      <c r="K83" s="28">
        <f t="shared" si="3"/>
        <v>0</v>
      </c>
      <c r="L83" s="29"/>
    </row>
    <row r="84" spans="1:12" ht="30" x14ac:dyDescent="0.25">
      <c r="A84" s="30"/>
      <c r="B84" s="27">
        <v>3.8</v>
      </c>
      <c r="C84" s="30" t="s">
        <v>157</v>
      </c>
      <c r="D84" s="30"/>
      <c r="E84" s="30"/>
      <c r="F84" s="32"/>
      <c r="G84" s="32" t="s">
        <v>134</v>
      </c>
      <c r="H84" s="32">
        <v>1</v>
      </c>
      <c r="I84" s="32" t="s">
        <v>130</v>
      </c>
      <c r="J84" s="32">
        <v>600</v>
      </c>
      <c r="K84" s="32">
        <f t="shared" si="3"/>
        <v>0</v>
      </c>
      <c r="L84" s="33" t="s">
        <v>169</v>
      </c>
    </row>
    <row r="85" spans="1:12" s="3" customFormat="1" x14ac:dyDescent="0.25">
      <c r="A85" s="34">
        <v>4</v>
      </c>
      <c r="B85" s="34" t="s">
        <v>158</v>
      </c>
      <c r="C85" s="34"/>
      <c r="D85" s="34"/>
      <c r="E85" s="34"/>
      <c r="F85" s="36"/>
      <c r="G85" s="36"/>
      <c r="H85" s="36"/>
      <c r="I85" s="36"/>
      <c r="J85" s="36"/>
      <c r="K85" s="36">
        <f>SUM(K86:K88)</f>
        <v>0</v>
      </c>
      <c r="L85" s="37"/>
    </row>
    <row r="86" spans="1:12" x14ac:dyDescent="0.25">
      <c r="A86" s="27"/>
      <c r="B86" s="27">
        <v>4.0999999999999996</v>
      </c>
      <c r="C86" s="27" t="s">
        <v>141</v>
      </c>
      <c r="D86" s="27"/>
      <c r="E86" s="27"/>
      <c r="F86" s="28"/>
      <c r="G86" s="28" t="s">
        <v>87</v>
      </c>
      <c r="H86" s="28">
        <v>1</v>
      </c>
      <c r="I86" s="28" t="s">
        <v>92</v>
      </c>
      <c r="J86" s="28">
        <v>300</v>
      </c>
      <c r="K86" s="28">
        <f t="shared" si="3"/>
        <v>0</v>
      </c>
      <c r="L86" s="29"/>
    </row>
    <row r="87" spans="1:12" x14ac:dyDescent="0.25">
      <c r="A87" s="27"/>
      <c r="B87" s="27">
        <v>4.2</v>
      </c>
      <c r="C87" s="27" t="s">
        <v>142</v>
      </c>
      <c r="D87" s="27"/>
      <c r="E87" s="27"/>
      <c r="F87" s="28"/>
      <c r="G87" s="28" t="s">
        <v>87</v>
      </c>
      <c r="H87" s="28">
        <v>1</v>
      </c>
      <c r="I87" s="28" t="s">
        <v>92</v>
      </c>
      <c r="J87" s="28">
        <v>300</v>
      </c>
      <c r="K87" s="28">
        <f t="shared" si="3"/>
        <v>0</v>
      </c>
      <c r="L87" s="29"/>
    </row>
    <row r="88" spans="1:12" x14ac:dyDescent="0.25">
      <c r="A88" s="30"/>
      <c r="B88" s="30">
        <v>4.3</v>
      </c>
      <c r="C88" s="30" t="s">
        <v>62</v>
      </c>
      <c r="D88" s="30"/>
      <c r="E88" s="30"/>
      <c r="F88" s="32"/>
      <c r="G88" s="32" t="s">
        <v>87</v>
      </c>
      <c r="H88" s="32">
        <v>1</v>
      </c>
      <c r="I88" s="32" t="s">
        <v>92</v>
      </c>
      <c r="J88" s="32">
        <v>300</v>
      </c>
      <c r="K88" s="32">
        <f t="shared" si="3"/>
        <v>0</v>
      </c>
      <c r="L88" s="33" t="s">
        <v>95</v>
      </c>
    </row>
    <row r="89" spans="1:12" s="3" customFormat="1" x14ac:dyDescent="0.25">
      <c r="A89" s="34">
        <v>5</v>
      </c>
      <c r="B89" s="34" t="s">
        <v>159</v>
      </c>
      <c r="C89" s="34"/>
      <c r="D89" s="34"/>
      <c r="E89" s="34"/>
      <c r="F89" s="36"/>
      <c r="G89" s="36"/>
      <c r="H89" s="36"/>
      <c r="I89" s="36"/>
      <c r="J89" s="36"/>
      <c r="K89" s="36">
        <f>SUM(K90)</f>
        <v>0</v>
      </c>
      <c r="L89" s="37"/>
    </row>
    <row r="90" spans="1:12" x14ac:dyDescent="0.25">
      <c r="A90" s="30"/>
      <c r="B90" s="30">
        <v>5.0999999999999996</v>
      </c>
      <c r="C90" s="30" t="s">
        <v>144</v>
      </c>
      <c r="D90" s="30"/>
      <c r="E90" s="30"/>
      <c r="F90" s="32"/>
      <c r="G90" s="32" t="s">
        <v>122</v>
      </c>
      <c r="H90" s="32">
        <v>1</v>
      </c>
      <c r="I90" s="32" t="s">
        <v>145</v>
      </c>
      <c r="J90" s="32">
        <v>235400</v>
      </c>
      <c r="K90" s="32">
        <f>F90*H90*J90</f>
        <v>0</v>
      </c>
      <c r="L90" s="33"/>
    </row>
    <row r="91" spans="1:12" s="3" customFormat="1" x14ac:dyDescent="0.25">
      <c r="A91" s="34">
        <v>6</v>
      </c>
      <c r="B91" s="34" t="s">
        <v>143</v>
      </c>
      <c r="C91" s="34"/>
      <c r="D91" s="34"/>
      <c r="E91" s="34"/>
      <c r="F91" s="36"/>
      <c r="G91" s="36"/>
      <c r="H91" s="36"/>
      <c r="I91" s="36"/>
      <c r="J91" s="36"/>
      <c r="K91" s="36">
        <f>SUM(K92:K97)</f>
        <v>0</v>
      </c>
      <c r="L91" s="37"/>
    </row>
    <row r="92" spans="1:12" x14ac:dyDescent="0.25">
      <c r="A92" s="27"/>
      <c r="B92" s="27">
        <v>6.1</v>
      </c>
      <c r="C92" s="27" t="s">
        <v>146</v>
      </c>
      <c r="D92" s="27"/>
      <c r="E92" s="27"/>
      <c r="F92" s="28"/>
      <c r="G92" s="28" t="s">
        <v>87</v>
      </c>
      <c r="H92" s="28">
        <v>1</v>
      </c>
      <c r="I92" s="28" t="s">
        <v>148</v>
      </c>
      <c r="J92" s="28">
        <v>250</v>
      </c>
      <c r="K92" s="28">
        <f t="shared" si="3"/>
        <v>0</v>
      </c>
      <c r="L92" s="29"/>
    </row>
    <row r="93" spans="1:12" x14ac:dyDescent="0.25">
      <c r="A93" s="27"/>
      <c r="B93" s="27">
        <v>6.2</v>
      </c>
      <c r="C93" s="27" t="s">
        <v>150</v>
      </c>
      <c r="D93" s="27"/>
      <c r="E93" s="27"/>
      <c r="F93" s="28"/>
      <c r="G93" s="28" t="s">
        <v>87</v>
      </c>
      <c r="H93" s="28">
        <v>1</v>
      </c>
      <c r="I93" s="28" t="s">
        <v>148</v>
      </c>
      <c r="J93" s="28">
        <v>90</v>
      </c>
      <c r="K93" s="28">
        <f t="shared" si="3"/>
        <v>0</v>
      </c>
      <c r="L93" s="29"/>
    </row>
    <row r="94" spans="1:12" x14ac:dyDescent="0.25">
      <c r="A94" s="27"/>
      <c r="B94" s="27">
        <v>6.3</v>
      </c>
      <c r="C94" s="27" t="s">
        <v>149</v>
      </c>
      <c r="D94" s="27"/>
      <c r="E94" s="27"/>
      <c r="F94" s="28"/>
      <c r="G94" s="28" t="s">
        <v>87</v>
      </c>
      <c r="H94" s="28">
        <v>1</v>
      </c>
      <c r="I94" s="28" t="s">
        <v>148</v>
      </c>
      <c r="J94" s="28">
        <v>90</v>
      </c>
      <c r="K94" s="28">
        <f t="shared" si="3"/>
        <v>0</v>
      </c>
      <c r="L94" s="29"/>
    </row>
    <row r="95" spans="1:12" x14ac:dyDescent="0.25">
      <c r="A95" s="27"/>
      <c r="B95" s="27">
        <v>6.4</v>
      </c>
      <c r="C95" s="27" t="s">
        <v>156</v>
      </c>
      <c r="D95" s="27"/>
      <c r="E95" s="27"/>
      <c r="F95" s="28"/>
      <c r="G95" s="28" t="s">
        <v>87</v>
      </c>
      <c r="H95" s="28">
        <v>1</v>
      </c>
      <c r="I95" s="28" t="s">
        <v>148</v>
      </c>
      <c r="J95" s="28">
        <v>150</v>
      </c>
      <c r="K95" s="28">
        <f t="shared" si="3"/>
        <v>0</v>
      </c>
      <c r="L95" s="29"/>
    </row>
    <row r="96" spans="1:12" x14ac:dyDescent="0.25">
      <c r="A96" s="27"/>
      <c r="B96" s="27">
        <v>6.5</v>
      </c>
      <c r="C96" s="27" t="s">
        <v>151</v>
      </c>
      <c r="D96" s="27"/>
      <c r="E96" s="27"/>
      <c r="F96" s="28"/>
      <c r="G96" s="28" t="s">
        <v>87</v>
      </c>
      <c r="H96" s="28">
        <v>1</v>
      </c>
      <c r="I96" s="28" t="s">
        <v>152</v>
      </c>
      <c r="J96" s="28">
        <v>50</v>
      </c>
      <c r="K96" s="28">
        <f t="shared" si="3"/>
        <v>0</v>
      </c>
      <c r="L96" s="29" t="s">
        <v>95</v>
      </c>
    </row>
    <row r="97" spans="1:12" x14ac:dyDescent="0.25">
      <c r="A97" s="30"/>
      <c r="B97" s="30">
        <v>6.6</v>
      </c>
      <c r="C97" s="30" t="s">
        <v>153</v>
      </c>
      <c r="D97" s="30"/>
      <c r="E97" s="30"/>
      <c r="F97" s="32"/>
      <c r="G97" s="32" t="s">
        <v>122</v>
      </c>
      <c r="H97" s="32">
        <v>1</v>
      </c>
      <c r="I97" s="32" t="s">
        <v>154</v>
      </c>
      <c r="J97" s="32">
        <v>20000</v>
      </c>
      <c r="K97" s="32">
        <f t="shared" si="3"/>
        <v>0</v>
      </c>
      <c r="L97" s="33" t="s">
        <v>162</v>
      </c>
    </row>
    <row r="98" spans="1:12" x14ac:dyDescent="0.25">
      <c r="A98" s="3"/>
      <c r="B98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workbookViewId="0">
      <selection activeCell="B6" sqref="B6"/>
    </sheetView>
  </sheetViews>
  <sheetFormatPr defaultRowHeight="15" x14ac:dyDescent="0.25"/>
  <cols>
    <col min="1" max="1" width="13.7109375" customWidth="1"/>
    <col min="2" max="2" width="16.7109375" customWidth="1"/>
    <col min="3" max="3" width="18" customWidth="1"/>
    <col min="4" max="5" width="15.85546875" bestFit="1" customWidth="1"/>
    <col min="6" max="6" width="12.5703125" bestFit="1" customWidth="1"/>
    <col min="7" max="9" width="12.5703125" customWidth="1"/>
    <col min="10" max="10" width="14.140625" bestFit="1" customWidth="1"/>
  </cols>
  <sheetData>
    <row r="1" spans="1:3" x14ac:dyDescent="0.25">
      <c r="A1" s="9" t="s">
        <v>0</v>
      </c>
    </row>
    <row r="2" spans="1:3" x14ac:dyDescent="0.25">
      <c r="A2" s="9" t="s">
        <v>2</v>
      </c>
    </row>
    <row r="3" spans="1:3" x14ac:dyDescent="0.25">
      <c r="A3" s="10" t="s">
        <v>70</v>
      </c>
    </row>
    <row r="5" spans="1:3" x14ac:dyDescent="0.25">
      <c r="A5" s="55" t="s">
        <v>222</v>
      </c>
    </row>
    <row r="6" spans="1:3" x14ac:dyDescent="0.25">
      <c r="A6" s="19" t="s">
        <v>223</v>
      </c>
      <c r="B6" s="19">
        <f>COUNTIF(D:D,A6)</f>
        <v>8</v>
      </c>
    </row>
    <row r="7" spans="1:3" x14ac:dyDescent="0.25">
      <c r="A7" s="19" t="s">
        <v>224</v>
      </c>
      <c r="B7" s="19">
        <f>COUNTIF(D:D,A7)</f>
        <v>12</v>
      </c>
    </row>
    <row r="8" spans="1:3" x14ac:dyDescent="0.25">
      <c r="A8" s="19" t="s">
        <v>17</v>
      </c>
      <c r="B8" s="19">
        <f>COUNTIF(D:D,A8)</f>
        <v>3</v>
      </c>
    </row>
    <row r="9" spans="1:3" x14ac:dyDescent="0.25">
      <c r="A9" s="19" t="s">
        <v>83</v>
      </c>
      <c r="B9" s="19">
        <f>COUNTIF(D:D,A9)</f>
        <v>30</v>
      </c>
    </row>
    <row r="10" spans="1:3" x14ac:dyDescent="0.25">
      <c r="A10" s="19" t="s">
        <v>84</v>
      </c>
      <c r="B10" s="19">
        <f>COUNTIF(D:D,A10)</f>
        <v>0</v>
      </c>
    </row>
    <row r="11" spans="1:3" ht="15.75" thickBot="1" x14ac:dyDescent="0.3">
      <c r="A11" s="20" t="s">
        <v>85</v>
      </c>
      <c r="B11" s="20">
        <f>SUM(B6:B10)</f>
        <v>53</v>
      </c>
    </row>
    <row r="12" spans="1:3" ht="15.75" thickTop="1" x14ac:dyDescent="0.25"/>
    <row r="13" spans="1:3" x14ac:dyDescent="0.25">
      <c r="A13" s="55" t="s">
        <v>221</v>
      </c>
    </row>
    <row r="14" spans="1:3" x14ac:dyDescent="0.25">
      <c r="B14" t="s">
        <v>218</v>
      </c>
      <c r="C14" t="s">
        <v>217</v>
      </c>
    </row>
    <row r="15" spans="1:3" x14ac:dyDescent="0.25">
      <c r="A15" t="s">
        <v>219</v>
      </c>
      <c r="B15">
        <f>COUNTIFS($H:$H,A15,$I:$I,B14)</f>
        <v>4</v>
      </c>
      <c r="C15">
        <f>COUNTIFS($H:$H,$A$15,$I:$I,C14)</f>
        <v>37</v>
      </c>
    </row>
    <row r="16" spans="1:3" x14ac:dyDescent="0.25">
      <c r="A16" t="s">
        <v>220</v>
      </c>
      <c r="B16">
        <f>COUNTIFS($H:$H,A16,$I:$I,B14)</f>
        <v>12</v>
      </c>
      <c r="C16">
        <f>COUNTIFS($H:$H,$A$15,$I:$I,C14)</f>
        <v>37</v>
      </c>
    </row>
    <row r="25" spans="1:12" x14ac:dyDescent="0.25">
      <c r="A25" t="s">
        <v>66</v>
      </c>
      <c r="B25" t="s">
        <v>71</v>
      </c>
      <c r="C25" t="s">
        <v>72</v>
      </c>
      <c r="D25" t="s">
        <v>74</v>
      </c>
      <c r="E25" t="s">
        <v>73</v>
      </c>
      <c r="F25" t="s">
        <v>75</v>
      </c>
      <c r="G25" t="s">
        <v>81</v>
      </c>
      <c r="H25" t="s">
        <v>82</v>
      </c>
      <c r="I25" t="s">
        <v>216</v>
      </c>
      <c r="J25" t="s">
        <v>76</v>
      </c>
      <c r="K25" t="s">
        <v>81</v>
      </c>
      <c r="L25" t="s">
        <v>82</v>
      </c>
    </row>
    <row r="26" spans="1:12" x14ac:dyDescent="0.25">
      <c r="B26" t="s">
        <v>77</v>
      </c>
      <c r="D26" t="s">
        <v>225</v>
      </c>
      <c r="H26" t="s">
        <v>219</v>
      </c>
      <c r="I26" t="s">
        <v>217</v>
      </c>
    </row>
    <row r="27" spans="1:12" x14ac:dyDescent="0.25">
      <c r="B27" t="s">
        <v>31</v>
      </c>
      <c r="D27" t="s">
        <v>225</v>
      </c>
      <c r="H27" t="s">
        <v>219</v>
      </c>
      <c r="I27" t="s">
        <v>218</v>
      </c>
    </row>
    <row r="28" spans="1:12" x14ac:dyDescent="0.25">
      <c r="B28" t="s">
        <v>78</v>
      </c>
      <c r="D28" t="s">
        <v>225</v>
      </c>
      <c r="H28" t="s">
        <v>219</v>
      </c>
      <c r="I28" t="s">
        <v>217</v>
      </c>
    </row>
    <row r="29" spans="1:12" x14ac:dyDescent="0.25">
      <c r="B29" t="s">
        <v>79</v>
      </c>
      <c r="D29" t="s">
        <v>225</v>
      </c>
      <c r="H29" t="s">
        <v>219</v>
      </c>
      <c r="I29" t="s">
        <v>217</v>
      </c>
    </row>
    <row r="30" spans="1:12" x14ac:dyDescent="0.25">
      <c r="B30" t="s">
        <v>80</v>
      </c>
      <c r="D30" t="s">
        <v>225</v>
      </c>
      <c r="H30" t="s">
        <v>219</v>
      </c>
      <c r="I30" t="s">
        <v>217</v>
      </c>
    </row>
    <row r="31" spans="1:12" x14ac:dyDescent="0.25">
      <c r="B31" t="s">
        <v>253</v>
      </c>
      <c r="D31" t="s">
        <v>225</v>
      </c>
      <c r="H31" t="s">
        <v>219</v>
      </c>
      <c r="I31" t="s">
        <v>218</v>
      </c>
    </row>
    <row r="32" spans="1:12" x14ac:dyDescent="0.25">
      <c r="B32" t="s">
        <v>254</v>
      </c>
      <c r="D32" t="s">
        <v>225</v>
      </c>
      <c r="H32" t="s">
        <v>219</v>
      </c>
      <c r="I32" t="s">
        <v>218</v>
      </c>
    </row>
    <row r="33" spans="4:9" x14ac:dyDescent="0.25">
      <c r="D33" t="s">
        <v>83</v>
      </c>
      <c r="H33" t="s">
        <v>219</v>
      </c>
      <c r="I33" t="s">
        <v>217</v>
      </c>
    </row>
    <row r="34" spans="4:9" x14ac:dyDescent="0.25">
      <c r="D34" t="s">
        <v>83</v>
      </c>
      <c r="H34" t="s">
        <v>219</v>
      </c>
      <c r="I34" t="s">
        <v>217</v>
      </c>
    </row>
    <row r="35" spans="4:9" x14ac:dyDescent="0.25">
      <c r="D35" t="s">
        <v>83</v>
      </c>
      <c r="H35" t="s">
        <v>219</v>
      </c>
      <c r="I35" t="s">
        <v>217</v>
      </c>
    </row>
    <row r="36" spans="4:9" x14ac:dyDescent="0.25">
      <c r="D36" t="s">
        <v>83</v>
      </c>
      <c r="H36" t="s">
        <v>219</v>
      </c>
      <c r="I36" t="s">
        <v>217</v>
      </c>
    </row>
    <row r="37" spans="4:9" x14ac:dyDescent="0.25">
      <c r="D37" t="s">
        <v>83</v>
      </c>
      <c r="H37" t="s">
        <v>219</v>
      </c>
      <c r="I37" t="s">
        <v>217</v>
      </c>
    </row>
    <row r="38" spans="4:9" x14ac:dyDescent="0.25">
      <c r="D38" t="s">
        <v>83</v>
      </c>
      <c r="H38" t="s">
        <v>219</v>
      </c>
      <c r="I38" t="s">
        <v>217</v>
      </c>
    </row>
    <row r="39" spans="4:9" x14ac:dyDescent="0.25">
      <c r="D39" t="s">
        <v>83</v>
      </c>
      <c r="H39" t="s">
        <v>219</v>
      </c>
      <c r="I39" t="s">
        <v>217</v>
      </c>
    </row>
    <row r="40" spans="4:9" x14ac:dyDescent="0.25">
      <c r="D40" t="s">
        <v>83</v>
      </c>
      <c r="H40" t="s">
        <v>219</v>
      </c>
      <c r="I40" t="s">
        <v>217</v>
      </c>
    </row>
    <row r="41" spans="4:9" x14ac:dyDescent="0.25">
      <c r="D41" t="s">
        <v>83</v>
      </c>
      <c r="H41" t="s">
        <v>219</v>
      </c>
      <c r="I41" t="s">
        <v>217</v>
      </c>
    </row>
    <row r="42" spans="4:9" x14ac:dyDescent="0.25">
      <c r="D42" t="s">
        <v>83</v>
      </c>
      <c r="H42" t="s">
        <v>219</v>
      </c>
      <c r="I42" t="s">
        <v>217</v>
      </c>
    </row>
    <row r="43" spans="4:9" x14ac:dyDescent="0.25">
      <c r="D43" t="s">
        <v>83</v>
      </c>
      <c r="H43" t="s">
        <v>219</v>
      </c>
      <c r="I43" t="s">
        <v>217</v>
      </c>
    </row>
    <row r="44" spans="4:9" x14ac:dyDescent="0.25">
      <c r="D44" t="s">
        <v>83</v>
      </c>
      <c r="H44" t="s">
        <v>219</v>
      </c>
      <c r="I44" t="s">
        <v>217</v>
      </c>
    </row>
    <row r="45" spans="4:9" x14ac:dyDescent="0.25">
      <c r="D45" t="s">
        <v>83</v>
      </c>
      <c r="H45" t="s">
        <v>219</v>
      </c>
      <c r="I45" t="s">
        <v>217</v>
      </c>
    </row>
    <row r="46" spans="4:9" x14ac:dyDescent="0.25">
      <c r="D46" t="s">
        <v>83</v>
      </c>
      <c r="H46" t="s">
        <v>219</v>
      </c>
      <c r="I46" t="s">
        <v>217</v>
      </c>
    </row>
    <row r="47" spans="4:9" x14ac:dyDescent="0.25">
      <c r="D47" t="s">
        <v>83</v>
      </c>
      <c r="H47" t="s">
        <v>219</v>
      </c>
      <c r="I47" t="s">
        <v>217</v>
      </c>
    </row>
    <row r="48" spans="4:9" x14ac:dyDescent="0.25">
      <c r="D48" t="s">
        <v>83</v>
      </c>
      <c r="H48" t="s">
        <v>219</v>
      </c>
      <c r="I48" t="s">
        <v>217</v>
      </c>
    </row>
    <row r="49" spans="2:9" x14ac:dyDescent="0.25">
      <c r="D49" t="s">
        <v>83</v>
      </c>
      <c r="H49" t="s">
        <v>219</v>
      </c>
      <c r="I49" t="s">
        <v>217</v>
      </c>
    </row>
    <row r="50" spans="2:9" x14ac:dyDescent="0.25">
      <c r="D50" t="s">
        <v>83</v>
      </c>
      <c r="H50" t="s">
        <v>219</v>
      </c>
      <c r="I50" t="s">
        <v>217</v>
      </c>
    </row>
    <row r="51" spans="2:9" x14ac:dyDescent="0.25">
      <c r="D51" t="s">
        <v>83</v>
      </c>
      <c r="H51" t="s">
        <v>219</v>
      </c>
      <c r="I51" t="s">
        <v>217</v>
      </c>
    </row>
    <row r="52" spans="2:9" x14ac:dyDescent="0.25">
      <c r="D52" t="s">
        <v>83</v>
      </c>
      <c r="H52" t="s">
        <v>219</v>
      </c>
      <c r="I52" t="s">
        <v>217</v>
      </c>
    </row>
    <row r="53" spans="2:9" x14ac:dyDescent="0.25">
      <c r="D53" t="s">
        <v>83</v>
      </c>
      <c r="H53" t="s">
        <v>219</v>
      </c>
      <c r="I53" t="s">
        <v>217</v>
      </c>
    </row>
    <row r="54" spans="2:9" x14ac:dyDescent="0.25">
      <c r="D54" t="s">
        <v>83</v>
      </c>
      <c r="H54" t="s">
        <v>219</v>
      </c>
      <c r="I54" t="s">
        <v>217</v>
      </c>
    </row>
    <row r="55" spans="2:9" x14ac:dyDescent="0.25">
      <c r="D55" t="s">
        <v>83</v>
      </c>
      <c r="H55" t="s">
        <v>219</v>
      </c>
      <c r="I55" t="s">
        <v>217</v>
      </c>
    </row>
    <row r="56" spans="2:9" x14ac:dyDescent="0.25">
      <c r="D56" t="s">
        <v>83</v>
      </c>
      <c r="H56" t="s">
        <v>219</v>
      </c>
      <c r="I56" t="s">
        <v>217</v>
      </c>
    </row>
    <row r="57" spans="2:9" x14ac:dyDescent="0.25">
      <c r="D57" t="s">
        <v>83</v>
      </c>
      <c r="H57" t="s">
        <v>219</v>
      </c>
      <c r="I57" t="s">
        <v>217</v>
      </c>
    </row>
    <row r="58" spans="2:9" x14ac:dyDescent="0.25">
      <c r="D58" t="s">
        <v>83</v>
      </c>
      <c r="H58" t="s">
        <v>219</v>
      </c>
      <c r="I58" t="s">
        <v>217</v>
      </c>
    </row>
    <row r="59" spans="2:9" x14ac:dyDescent="0.25">
      <c r="D59" t="s">
        <v>83</v>
      </c>
      <c r="H59" t="s">
        <v>219</v>
      </c>
      <c r="I59" t="s">
        <v>217</v>
      </c>
    </row>
    <row r="60" spans="2:9" x14ac:dyDescent="0.25">
      <c r="D60" t="s">
        <v>83</v>
      </c>
      <c r="H60" t="s">
        <v>219</v>
      </c>
      <c r="I60" t="s">
        <v>217</v>
      </c>
    </row>
    <row r="61" spans="2:9" x14ac:dyDescent="0.25">
      <c r="D61" t="s">
        <v>83</v>
      </c>
      <c r="H61" t="s">
        <v>219</v>
      </c>
      <c r="I61" t="s">
        <v>217</v>
      </c>
    </row>
    <row r="62" spans="2:9" x14ac:dyDescent="0.25">
      <c r="D62" t="s">
        <v>83</v>
      </c>
      <c r="H62" t="s">
        <v>219</v>
      </c>
      <c r="I62" t="s">
        <v>217</v>
      </c>
    </row>
    <row r="63" spans="2:9" x14ac:dyDescent="0.25">
      <c r="B63" t="s">
        <v>212</v>
      </c>
      <c r="D63" t="s">
        <v>17</v>
      </c>
      <c r="H63" t="s">
        <v>219</v>
      </c>
      <c r="I63" t="s">
        <v>218</v>
      </c>
    </row>
    <row r="64" spans="2:9" x14ac:dyDescent="0.25">
      <c r="B64" t="s">
        <v>213</v>
      </c>
      <c r="D64" t="s">
        <v>17</v>
      </c>
      <c r="H64" t="s">
        <v>219</v>
      </c>
      <c r="I64" t="s">
        <v>217</v>
      </c>
    </row>
    <row r="65" spans="2:9" x14ac:dyDescent="0.25">
      <c r="B65" t="s">
        <v>214</v>
      </c>
      <c r="D65" t="s">
        <v>17</v>
      </c>
      <c r="H65" t="s">
        <v>219</v>
      </c>
      <c r="I65" t="s">
        <v>217</v>
      </c>
    </row>
    <row r="66" spans="2:9" x14ac:dyDescent="0.25">
      <c r="B66" t="s">
        <v>215</v>
      </c>
      <c r="D66" t="s">
        <v>225</v>
      </c>
      <c r="H66" t="s">
        <v>219</v>
      </c>
      <c r="I66" t="s">
        <v>217</v>
      </c>
    </row>
    <row r="67" spans="2:9" x14ac:dyDescent="0.25">
      <c r="B67" t="s">
        <v>226</v>
      </c>
      <c r="D67" t="s">
        <v>224</v>
      </c>
      <c r="H67" t="s">
        <v>220</v>
      </c>
      <c r="I67" t="s">
        <v>218</v>
      </c>
    </row>
    <row r="68" spans="2:9" x14ac:dyDescent="0.25">
      <c r="B68" t="s">
        <v>226</v>
      </c>
      <c r="D68" t="s">
        <v>224</v>
      </c>
      <c r="H68" t="s">
        <v>220</v>
      </c>
      <c r="I68" t="s">
        <v>218</v>
      </c>
    </row>
    <row r="69" spans="2:9" x14ac:dyDescent="0.25">
      <c r="B69" t="s">
        <v>226</v>
      </c>
      <c r="D69" t="s">
        <v>224</v>
      </c>
      <c r="H69" t="s">
        <v>220</v>
      </c>
      <c r="I69" t="s">
        <v>218</v>
      </c>
    </row>
    <row r="70" spans="2:9" x14ac:dyDescent="0.25">
      <c r="B70" t="s">
        <v>226</v>
      </c>
      <c r="D70" t="s">
        <v>224</v>
      </c>
      <c r="H70" t="s">
        <v>220</v>
      </c>
      <c r="I70" t="s">
        <v>218</v>
      </c>
    </row>
    <row r="71" spans="2:9" x14ac:dyDescent="0.25">
      <c r="B71" t="s">
        <v>226</v>
      </c>
      <c r="D71" t="s">
        <v>224</v>
      </c>
      <c r="H71" t="s">
        <v>220</v>
      </c>
      <c r="I71" t="s">
        <v>218</v>
      </c>
    </row>
    <row r="72" spans="2:9" x14ac:dyDescent="0.25">
      <c r="B72" t="s">
        <v>226</v>
      </c>
      <c r="D72" t="s">
        <v>224</v>
      </c>
      <c r="H72" t="s">
        <v>220</v>
      </c>
      <c r="I72" t="s">
        <v>218</v>
      </c>
    </row>
    <row r="73" spans="2:9" x14ac:dyDescent="0.25">
      <c r="B73" t="s">
        <v>226</v>
      </c>
      <c r="D73" t="s">
        <v>224</v>
      </c>
      <c r="H73" t="s">
        <v>220</v>
      </c>
      <c r="I73" t="s">
        <v>218</v>
      </c>
    </row>
    <row r="74" spans="2:9" x14ac:dyDescent="0.25">
      <c r="B74" t="s">
        <v>226</v>
      </c>
      <c r="D74" t="s">
        <v>224</v>
      </c>
      <c r="H74" t="s">
        <v>220</v>
      </c>
      <c r="I74" t="s">
        <v>218</v>
      </c>
    </row>
    <row r="75" spans="2:9" x14ac:dyDescent="0.25">
      <c r="B75" t="s">
        <v>226</v>
      </c>
      <c r="D75" t="s">
        <v>224</v>
      </c>
      <c r="H75" t="s">
        <v>220</v>
      </c>
      <c r="I75" t="s">
        <v>218</v>
      </c>
    </row>
    <row r="76" spans="2:9" x14ac:dyDescent="0.25">
      <c r="B76" t="s">
        <v>226</v>
      </c>
      <c r="D76" t="s">
        <v>224</v>
      </c>
      <c r="H76" t="s">
        <v>220</v>
      </c>
      <c r="I76" t="s">
        <v>218</v>
      </c>
    </row>
    <row r="77" spans="2:9" x14ac:dyDescent="0.25">
      <c r="B77" t="s">
        <v>226</v>
      </c>
      <c r="D77" t="s">
        <v>224</v>
      </c>
      <c r="H77" t="s">
        <v>220</v>
      </c>
      <c r="I77" t="s">
        <v>218</v>
      </c>
    </row>
    <row r="78" spans="2:9" x14ac:dyDescent="0.25">
      <c r="B78" t="s">
        <v>226</v>
      </c>
      <c r="D78" t="s">
        <v>224</v>
      </c>
      <c r="H78" t="s">
        <v>220</v>
      </c>
      <c r="I78" t="s">
        <v>218</v>
      </c>
    </row>
  </sheetData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Program</vt:lpstr>
      <vt:lpstr>Summary</vt:lpstr>
      <vt:lpstr>คณะ</vt:lpstr>
      <vt:lpstr>MFLF staff</vt:lpstr>
      <vt:lpstr>MFLFสนามยานยนต์</vt:lpstr>
      <vt:lpstr>Glow and others</vt:lpstr>
      <vt:lpstr>สื่อ</vt:lpstr>
      <vt:lpstr>Participant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2016-05-04T15:25:05Z</cp:lastPrinted>
  <dcterms:created xsi:type="dcterms:W3CDTF">2016-05-02T14:20:36Z</dcterms:created>
  <dcterms:modified xsi:type="dcterms:W3CDTF">2016-06-23T07:38:29Z</dcterms:modified>
</cp:coreProperties>
</file>