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2_LU\03_Study visit\201511_ผู้บริหารระดับกลาง ม.มหิดล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uotation" sheetId="4" r:id="rId4"/>
  </sheets>
  <definedNames>
    <definedName name="price">price!$1:$1048576</definedName>
    <definedName name="_xlnm.Print_Area" localSheetId="3">quotation!$A$1:$K$30</definedName>
  </definedNames>
  <calcPr calcId="152511"/>
</workbook>
</file>

<file path=xl/calcChain.xml><?xml version="1.0" encoding="utf-8"?>
<calcChain xmlns="http://schemas.openxmlformats.org/spreadsheetml/2006/main">
  <c r="J131" i="1" l="1"/>
  <c r="C36" i="1"/>
  <c r="C35" i="1"/>
  <c r="C32" i="1"/>
  <c r="C33" i="1"/>
  <c r="C31" i="1"/>
  <c r="G31" i="1"/>
  <c r="C14" i="1"/>
  <c r="C19" i="1" l="1"/>
  <c r="H4" i="1" l="1"/>
  <c r="H26" i="4" l="1"/>
  <c r="B5" i="4" l="1"/>
  <c r="K3" i="4"/>
  <c r="B3" i="1" l="1"/>
  <c r="H130" i="1" s="1"/>
  <c r="C113" i="1"/>
  <c r="B113" i="1"/>
  <c r="I113" i="1"/>
  <c r="G113" i="1"/>
  <c r="I109" i="1"/>
  <c r="I108" i="1"/>
  <c r="I107" i="1"/>
  <c r="J107" i="1" s="1"/>
  <c r="K107" i="1" s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J100" i="1" s="1"/>
  <c r="I99" i="1"/>
  <c r="I98" i="1"/>
  <c r="I96" i="1"/>
  <c r="I95" i="1"/>
  <c r="G109" i="1"/>
  <c r="H109" i="1" s="1"/>
  <c r="G108" i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J95" i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I87" i="1"/>
  <c r="G87" i="1"/>
  <c r="C88" i="1"/>
  <c r="C89" i="1"/>
  <c r="C90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C62" i="1"/>
  <c r="C56" i="1"/>
  <c r="J91" i="1" l="1"/>
  <c r="H83" i="1"/>
  <c r="H61" i="1"/>
  <c r="K105" i="1"/>
  <c r="K101" i="1"/>
  <c r="K100" i="1"/>
  <c r="K104" i="1"/>
  <c r="K102" i="1"/>
  <c r="K106" i="1"/>
  <c r="H89" i="1"/>
  <c r="J70" i="1"/>
  <c r="H75" i="1"/>
  <c r="K75" i="1" s="1"/>
  <c r="H91" i="1"/>
  <c r="K91" i="1" s="1"/>
  <c r="J88" i="1"/>
  <c r="H62" i="1"/>
  <c r="H65" i="1"/>
  <c r="K65" i="1" s="1"/>
  <c r="J66" i="1"/>
  <c r="H82" i="1"/>
  <c r="J90" i="1"/>
  <c r="H88" i="1"/>
  <c r="H98" i="1"/>
  <c r="J64" i="1"/>
  <c r="K64" i="1" s="1"/>
  <c r="H67" i="1"/>
  <c r="K67" i="1" s="1"/>
  <c r="J68" i="1"/>
  <c r="K68" i="1" s="1"/>
  <c r="J71" i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K98" i="1"/>
  <c r="H96" i="1"/>
  <c r="K96" i="1" s="1"/>
  <c r="J87" i="1"/>
  <c r="J92" i="1" s="1"/>
  <c r="H87" i="1"/>
  <c r="J81" i="1"/>
  <c r="K81" i="1" s="1"/>
  <c r="H80" i="1"/>
  <c r="J79" i="1"/>
  <c r="H60" i="1"/>
  <c r="H56" i="1"/>
  <c r="H113" i="1"/>
  <c r="H115" i="1" s="1"/>
  <c r="J113" i="1"/>
  <c r="J115" i="1" s="1"/>
  <c r="K88" i="1"/>
  <c r="K82" i="1"/>
  <c r="K71" i="1"/>
  <c r="K70" i="1"/>
  <c r="K66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29" i="1"/>
  <c r="G28" i="1"/>
  <c r="G27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29" i="1"/>
  <c r="C28" i="1"/>
  <c r="C27" i="1"/>
  <c r="C24" i="1"/>
  <c r="C25" i="1"/>
  <c r="C23" i="1"/>
  <c r="K90" i="1" l="1"/>
  <c r="H92" i="1"/>
  <c r="H123" i="1" s="1"/>
  <c r="H125" i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10" i="1"/>
  <c r="G12" i="1"/>
  <c r="G13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5" i="1"/>
  <c r="C16" i="1"/>
  <c r="C17" i="1"/>
  <c r="C18" i="1"/>
  <c r="E10" i="1"/>
  <c r="C10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H9" i="1"/>
  <c r="J8" i="1"/>
  <c r="H8" i="1"/>
  <c r="B125" i="1"/>
  <c r="B124" i="1"/>
  <c r="J125" i="1"/>
  <c r="H19" i="1" l="1"/>
  <c r="H119" i="1" s="1"/>
  <c r="K14" i="1"/>
  <c r="K10" i="1"/>
  <c r="K17" i="1"/>
  <c r="K15" i="1"/>
  <c r="K9" i="1"/>
  <c r="K11" i="1"/>
  <c r="K13" i="1"/>
  <c r="K18" i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J126" i="1"/>
  <c r="J128" i="1" s="1"/>
  <c r="H132" i="1" s="1"/>
  <c r="H127" i="1" l="1"/>
  <c r="H128" i="1" l="1"/>
  <c r="I127" i="1" s="1"/>
  <c r="H134" i="1" l="1"/>
  <c r="I122" i="1"/>
  <c r="I123" i="1"/>
  <c r="I124" i="1"/>
  <c r="I119" i="1"/>
  <c r="I121" i="1"/>
  <c r="I125" i="1"/>
  <c r="I120" i="1"/>
  <c r="I126" i="1"/>
  <c r="H131" i="1"/>
  <c r="K16" i="4" s="1"/>
  <c r="D17" i="4" s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<sst xmlns="http://schemas.openxmlformats.org/spreadsheetml/2006/main" count="742" uniqueCount="201">
  <si>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</si>
  <si>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</si>
  <si>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</si>
  <si>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</si>
  <si>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</si>
  <si>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</si>
  <si>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</si>
  <si>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</si>
  <si>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</si>
  <si>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</si>
  <si>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</si>
  <si>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</si>
  <si>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</si>
  <si>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</si>
  <si>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</si>
  <si>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</si>
  <si>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</si>
  <si>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</si>
  <si>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</si>
  <si>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</si>
  <si>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</si>
  <si>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</si>
  <si>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</si>
  <si>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</si>
  <si>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</si>
  <si>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</si>
  <si>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</si>
  <si>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</si>
  <si>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</si>
  <si>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</si>
  <si>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</si>
  <si>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</si>
  <si>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</si>
  <si>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</si>
  <si>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</si>
  <si>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</si>
  <si>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</si>
  <si>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</si>
  <si>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</si>
  <si>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</si>
  <si>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</si>
  <si>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</si>
  <si>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</si>
  <si>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</si>
  <si>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</si>
  <si>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</si>
  <si>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</si>
  <si>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</si>
  <si>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</si>
  <si>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</si>
  <si>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</si>
  <si>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</si>
  <si>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</si>
  <si>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</si>
  <si>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</si>
  <si>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</si>
  <si>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</si>
  <si>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</si>
  <si>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</si>
  <si>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</si>
  <si>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</si>
  <si>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</si>
  <si>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</si>
  <si>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</si>
  <si>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</si>
  <si>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</si>
  <si>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</si>
  <si>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</si>
  <si>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</si>
  <si>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</si>
  <si>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</si>
  <si>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</si>
  <si>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</si>
  <si>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</si>
  <si>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</si>
  <si>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</si>
  <si>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</si>
  <si>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</si>
  <si>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</si>
  <si>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</si>
  <si>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</si>
  <si>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</si>
  <si>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</si>
  <si>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</si>
  <si>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</si>
  <si>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</si>
  <si>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</si>
  <si>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</si>
  <si>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</si>
  <si>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</si>
  <si>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</si>
  <si>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</si>
  <si>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</si>
  <si>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</si>
  <si>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</si>
  <si>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</si>
  <si>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</si>
  <si>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</si>
  <si>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</si>
  <si>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</si>
  <si>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</si>
  <si>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</si>
  <si>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</si>
  <si>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</si>
  <si>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</si>
  <si>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</si>
  <si>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</si>
  <si>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</si>
  <si>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</si>
  <si>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</si>
  <si>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</si>
  <si>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</si>
  <si>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</si>
  <si>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</si>
  <si>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</si>
  <si>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</si>
  <si>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</si>
  <si>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</si>
  <si>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</si>
  <si>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</si>
  <si>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</si>
  <si>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</si>
  <si>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</si>
  <si>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</si>
  <si>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</si>
  <si>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</si>
  <si>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</si>
  <si>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</si>
  <si>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</si>
  <si>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</si>
  <si>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</si>
  <si>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</si>
  <si>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</si>
  <si>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</si>
  <si>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</si>
  <si>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</si>
  <si>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</si>
  <si>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</si>
  <si>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</si>
  <si>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</si>
  <si>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</si>
  <si>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</si>
  <si>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</si>
  <si>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</si>
  <si>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</si>
  <si>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</si>
  <si>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</si>
  <si>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</si>
  <si>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</si>
  <si>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</si>
  <si>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</si>
  <si>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</si>
  <si>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</si>
  <si>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</si>
  <si>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</si>
  <si>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</si>
  <si>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</si>
  <si>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</si>
  <si>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</si>
  <si>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</si>
  <si>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</si>
  <si>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 xml:space="preserve">  และองค์การบริหารส่วนตำบลแม่ฟ้าหลวง 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</si>
  <si>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</si>
  <si>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</si>
  <si>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</si>
  <si>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</si>
  <si>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</si>
  <si>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</si>
  <si>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</si>
  <si>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</si>
  <si>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</si>
  <si>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>ศูนย์พัฒนาและเผยแพร่องค์ความรู้</t>
  </si>
  <si>
    <t xml:space="preserve">     </t>
  </si>
  <si>
    <t>มูลนิธิแม่ฟ้าหลวง ในพระบรมราชูปถัมภ์</t>
  </si>
  <si>
    <t xml:space="preserve">                                      </t>
  </si>
  <si>
    <t xml:space="preserve">                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</si>
  <si>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</si>
  <si>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</si>
  <si>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</si>
  <si>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</si>
  <si>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(นางอมรรัตน์ บังคมเนตร)</t>
  </si>
  <si>
    <t>ห้องคู่ (ตึก 2 ชั้น) High Season</t>
  </si>
  <si>
    <t>ส่วนล่วงหน้า 1 KLC นำคณะ 1</t>
  </si>
  <si>
    <t>KLC+ศท.บ.</t>
  </si>
  <si>
    <t>รถสำนักงาน+รถชาวบ้าน นั่งคันละ 4 ท่าน</t>
  </si>
  <si>
    <t>ผู้บริหารระดับกลาง ม.มหิดล</t>
  </si>
  <si>
    <t>9120258059</t>
  </si>
  <si>
    <t xml:space="preserve">- อาหาร (จำนวน 16 มื้อ: มื้อเช้า 3 มื้อ, กลางวัน 4 มื้อ, เย็น 3 มื้อ และอาหารว่าง  6 มื้อ) </t>
  </si>
  <si>
    <t>หน่วยงาน ____________________________________</t>
  </si>
  <si>
    <t>ตำแหน่ง  _____________________________________</t>
  </si>
  <si>
    <t>ระหว่างวันที่ 24 - 27 พฤศจิกายน 2558</t>
  </si>
  <si>
    <t>- กิจกรรมศึกษาดูงานการพัฒนาขั้นต้นน้ำ-กลางน้ำ-ปลายน้ำ ที่โครงการปางมะหัน - ปูนะ โครงการพัฒนาดอยตุง</t>
  </si>
  <si>
    <t xml:space="preserve"> - ที่พักดอยตุงลอด์จจำนวน 2 คืน (รวมอาหารเช้า) และที่พักปางมะหัน 1 คืน  </t>
  </si>
  <si>
    <t xml:space="preserve">เมื่อลงนามแล้วขอความกรุณาส่งโทรสารกลับมาที่ </t>
  </si>
  <si>
    <t xml:space="preserve">053-767077, 053-767020 หรือ 02-253-6999 </t>
  </si>
  <si>
    <r>
      <t xml:space="preserve">หรืออีเมล์  </t>
    </r>
    <r>
      <rPr>
        <sz val="18"/>
        <color theme="1"/>
        <rFont val="Browallia New"/>
        <family val="2"/>
      </rPr>
      <t>amornrat@doitung.org</t>
    </r>
  </si>
  <si>
    <t xml:space="preserve"> โรงคั่ว, ห้อง VIP</t>
  </si>
  <si>
    <t>อบต. นวุติ</t>
  </si>
  <si>
    <t>พี่นันท์</t>
  </si>
  <si>
    <t xml:space="preserve">ค่าใช้จ่ายในการศึกษาดูงานจำนวน 45 ท่าน </t>
  </si>
  <si>
    <t>- การเดินทางตลอดระยะเวลาในการศึกษาดูงาน (รถตู้ 6 คัน จำนวน 3 วัน, รถ 4WD 12 คัน จำนวน 2 วัน)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</si>
</sst>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  <font>
      <sz val="18"/>
      <color theme="1"/>
      <name val="Browallia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65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1" fillId="8" borderId="0" xfId="0" applyFont="1" applyFill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/>
    </xf>
    <xf numFmtId="3" fontId="23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4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5" fontId="5" fillId="9" borderId="5" xfId="1" applyNumberFormat="1" applyFont="1" applyFill="1" applyBorder="1"/>
    <xf numFmtId="38" fontId="7" fillId="9" borderId="5" xfId="0" applyNumberFormat="1" applyFont="1" applyFill="1" applyBorder="1" applyProtection="1"/>
    <xf numFmtId="0" fontId="5" fillId="9" borderId="5" xfId="0" applyFont="1" applyFill="1" applyBorder="1"/>
    <xf numFmtId="9" fontId="3" fillId="0" borderId="0" xfId="2" applyNumberFormat="1" applyFont="1"/>
    <xf numFmtId="0" fontId="13" fillId="0" borderId="0" xfId="0" quotePrefix="1" applyFont="1" applyAlignment="1">
      <alignment vertical="center"/>
    </xf>
    <xf numFmtId="0" fontId="20" fillId="0" borderId="0" xfId="0" applyFont="1" applyAlignment="1">
      <alignment horizontal="center" vertical="center"/>
    </xf>
    <xf numFmtId="38" fontId="6" fillId="4" borderId="5" xfId="0" quotePrefix="1" applyNumberFormat="1" applyFont="1" applyFill="1" applyBorder="1" applyAlignment="1">
      <alignment horizontal="right"/>
    </xf>
    <xf numFmtId="38" fontId="4" fillId="0" borderId="5" xfId="0" applyNumberFormat="1" applyFont="1" applyBorder="1" applyAlignment="1">
      <alignment horizontal="right"/>
    </xf>
    <xf numFmtId="0" fontId="3" fillId="4" borderId="0" xfId="0" quotePrefix="1" applyFont="1" applyFill="1" applyAlignment="1">
      <alignment horizontal="right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9" fontId="6" fillId="4" borderId="5" xfId="0" applyNumberFormat="1" applyFont="1" applyFill="1" applyBorder="1"/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438151</xdr:colOff>
      <xdr:row>18</xdr:row>
      <xdr:rowOff>238125</xdr:rowOff>
    </xdr:from>
    <xdr:to>
      <xdr:col>10</xdr:col>
      <xdr:colOff>295275</xdr:colOff>
      <xdr:row>22</xdr:row>
      <xdr:rowOff>4067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6" y="6400800"/>
          <a:ext cx="1743074" cy="85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tabSelected="1" workbookViewId="0">
      <pane ySplit="4" topLeftCell="A126" activePane="bottomLeft" state="frozen"/>
      <selection pane="bottomLeft" activeCell="J131" sqref="J131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9.5703125" style="5" customWidth="1"/>
    <col min="8" max="8" width="8.5703125" style="5" bestFit="1" customWidth="1"/>
    <col min="9" max="9" width="13.42578125" style="5" bestFit="1" customWidth="1"/>
    <col min="10" max="10" width="11" style="5" bestFit="1" customWidth="1"/>
    <col min="11" max="11" width="7.85546875" style="5" bestFit="1" customWidth="1"/>
    <col min="12" max="12" width="16.5703125" style="5" customWidth="1"/>
    <col min="13" max="16384" width="9" style="5"/>
  </cols>
  <sheetData>
    <row r="1" spans="1:12" ht="21">
      <c r="A1" s="155" t="s">
        <v>115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21">
      <c r="A2" s="5" t="s">
        <v>0</v>
      </c>
      <c r="B2" s="104" t="s">
        <v>185</v>
      </c>
      <c r="F2" s="5" t="s">
        <v>4</v>
      </c>
      <c r="G2" s="85">
        <v>42332</v>
      </c>
    </row>
    <row r="3" spans="1:12" ht="21">
      <c r="A3" s="5" t="s">
        <v>2</v>
      </c>
      <c r="B3" s="102">
        <f>price!F2</f>
        <v>45</v>
      </c>
      <c r="C3" s="5" t="s">
        <v>3</v>
      </c>
      <c r="F3" s="5" t="s">
        <v>5</v>
      </c>
      <c r="G3" s="85">
        <v>42335</v>
      </c>
    </row>
    <row r="4" spans="1:12">
      <c r="A4" s="5" t="s">
        <v>133</v>
      </c>
      <c r="B4" s="142" t="s">
        <v>186</v>
      </c>
      <c r="F4" s="5" t="s">
        <v>131</v>
      </c>
      <c r="H4" s="103">
        <f>G3-G2+1</f>
        <v>4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>
      <c r="A8" s="9"/>
      <c r="B8" s="13" t="s">
        <v>18</v>
      </c>
      <c r="C8" s="10">
        <v>0</v>
      </c>
      <c r="D8" s="11" t="s">
        <v>19</v>
      </c>
      <c r="E8" s="10"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>
      <c r="A9" s="9"/>
      <c r="B9" s="13" t="s">
        <v>21</v>
      </c>
      <c r="C9" s="10">
        <v>25</v>
      </c>
      <c r="D9" s="11" t="s">
        <v>19</v>
      </c>
      <c r="E9" s="10">
        <v>2</v>
      </c>
      <c r="F9" s="11" t="s">
        <v>130</v>
      </c>
      <c r="G9" s="14">
        <v>2200</v>
      </c>
      <c r="H9" s="15">
        <f t="shared" ref="H9:H18" si="0">G9*C9*E9</f>
        <v>110000</v>
      </c>
      <c r="I9" s="14">
        <f>price!E6</f>
        <v>1100</v>
      </c>
      <c r="J9" s="16">
        <f t="shared" ref="J9:J18" si="1">I9*C9*E9</f>
        <v>55000</v>
      </c>
      <c r="K9" s="17">
        <f t="shared" ref="K9:K19" si="2">H9-J9</f>
        <v>55000</v>
      </c>
      <c r="L9" s="9"/>
    </row>
    <row r="10" spans="1:12">
      <c r="A10" s="9"/>
      <c r="B10" s="13" t="s">
        <v>22</v>
      </c>
      <c r="C10" s="10">
        <f>price!F7</f>
        <v>0</v>
      </c>
      <c r="D10" s="11" t="s">
        <v>19</v>
      </c>
      <c r="E10" s="10">
        <f>price!H7</f>
        <v>0</v>
      </c>
      <c r="F10" s="11" t="s">
        <v>130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">
        <v>23</v>
      </c>
      <c r="C11" s="10">
        <v>0</v>
      </c>
      <c r="D11" s="11" t="s">
        <v>19</v>
      </c>
      <c r="E11" s="10">
        <v>0</v>
      </c>
      <c r="F11" s="11" t="s">
        <v>130</v>
      </c>
      <c r="G11" s="14">
        <v>1600</v>
      </c>
      <c r="H11" s="15">
        <f t="shared" si="0"/>
        <v>0</v>
      </c>
      <c r="I11" s="14">
        <f>price!E8</f>
        <v>1100</v>
      </c>
      <c r="J11" s="16">
        <f t="shared" si="1"/>
        <v>0</v>
      </c>
      <c r="K11" s="17">
        <f t="shared" si="2"/>
        <v>0</v>
      </c>
      <c r="L11" s="9"/>
    </row>
    <row r="12" spans="1:12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>
      <c r="A14" s="9">
        <v>4</v>
      </c>
      <c r="B14" s="9" t="s">
        <v>27</v>
      </c>
      <c r="C14" s="10">
        <f>price!F11</f>
        <v>45</v>
      </c>
      <c r="D14" s="11" t="s">
        <v>19</v>
      </c>
      <c r="E14" s="10">
        <f>price!H11</f>
        <v>1</v>
      </c>
      <c r="F14" s="11" t="s">
        <v>130</v>
      </c>
      <c r="G14" s="14">
        <v>500</v>
      </c>
      <c r="H14" s="15">
        <f t="shared" si="0"/>
        <v>22500</v>
      </c>
      <c r="I14" s="14">
        <f>price!E11</f>
        <v>200</v>
      </c>
      <c r="J14" s="16">
        <f t="shared" si="1"/>
        <v>9000</v>
      </c>
      <c r="K14" s="17">
        <f t="shared" si="2"/>
        <v>13500</v>
      </c>
      <c r="L14" s="9"/>
    </row>
    <row r="15" spans="1:12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32</v>
      </c>
      <c r="C19" s="80">
        <f>SUM(C8:C18)</f>
        <v>70</v>
      </c>
      <c r="D19" s="21" t="s">
        <v>19</v>
      </c>
      <c r="E19" s="80"/>
      <c r="F19" s="11"/>
      <c r="G19" s="82"/>
      <c r="H19" s="15">
        <f>SUM(H8:H18)</f>
        <v>132500</v>
      </c>
      <c r="I19" s="84"/>
      <c r="J19" s="23">
        <f>SUM(J8:J18)</f>
        <v>64000</v>
      </c>
      <c r="K19" s="23">
        <f t="shared" si="2"/>
        <v>68500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1"/>
      <c r="H20" s="27"/>
      <c r="I20" s="83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36</v>
      </c>
      <c r="C23" s="10">
        <f>$B$3</f>
        <v>45</v>
      </c>
      <c r="D23" s="11" t="s">
        <v>3</v>
      </c>
      <c r="E23" s="10">
        <f>price!H18</f>
        <v>2</v>
      </c>
      <c r="F23" s="11" t="s">
        <v>37</v>
      </c>
      <c r="G23" s="36">
        <f>price!D18</f>
        <v>0</v>
      </c>
      <c r="H23" s="16">
        <f>G23*C23*E23</f>
        <v>0</v>
      </c>
      <c r="I23" s="105">
        <f>price!E18</f>
        <v>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38</v>
      </c>
      <c r="C24" s="10">
        <f t="shared" ref="C24:C51" si="3">$B$3</f>
        <v>45</v>
      </c>
      <c r="D24" s="11" t="s">
        <v>3</v>
      </c>
      <c r="E24" s="10">
        <v>3</v>
      </c>
      <c r="F24" s="11" t="s">
        <v>37</v>
      </c>
      <c r="G24" s="36">
        <v>200</v>
      </c>
      <c r="H24" s="16">
        <f t="shared" ref="H24:H51" si="4">G24*C24*E24</f>
        <v>27000</v>
      </c>
      <c r="I24" s="105">
        <f>price!E19</f>
        <v>144</v>
      </c>
      <c r="J24" s="16">
        <f t="shared" ref="J24:J51" si="5">I24*C24*E24</f>
        <v>19440</v>
      </c>
      <c r="K24" s="17">
        <f t="shared" ref="K24:K25" si="6">H24-J24</f>
        <v>7560</v>
      </c>
      <c r="L24" s="9"/>
    </row>
    <row r="25" spans="1:12" ht="20.100000000000001" customHeight="1">
      <c r="A25" s="9"/>
      <c r="B25" s="13" t="s">
        <v>39</v>
      </c>
      <c r="C25" s="10">
        <f t="shared" si="3"/>
        <v>45</v>
      </c>
      <c r="D25" s="11" t="s">
        <v>3</v>
      </c>
      <c r="E25" s="10">
        <v>2</v>
      </c>
      <c r="F25" s="11" t="s">
        <v>37</v>
      </c>
      <c r="G25" s="36">
        <f>price!D20</f>
        <v>250</v>
      </c>
      <c r="H25" s="16">
        <f t="shared" si="4"/>
        <v>22500</v>
      </c>
      <c r="I25" s="105">
        <f>price!E20</f>
        <v>200</v>
      </c>
      <c r="J25" s="16">
        <f t="shared" si="5"/>
        <v>18000</v>
      </c>
      <c r="K25" s="17">
        <f t="shared" si="6"/>
        <v>4500</v>
      </c>
      <c r="L25" s="9"/>
    </row>
    <row r="26" spans="1:12" ht="20.100000000000001" customHeight="1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5"/>
      <c r="J26" s="16"/>
      <c r="K26" s="17"/>
      <c r="L26" s="9"/>
    </row>
    <row r="27" spans="1:12" ht="20.100000000000001" customHeight="1">
      <c r="A27" s="9"/>
      <c r="B27" s="13" t="s">
        <v>41</v>
      </c>
      <c r="C27" s="10">
        <f t="shared" si="3"/>
        <v>45</v>
      </c>
      <c r="D27" s="11" t="s">
        <v>3</v>
      </c>
      <c r="E27" s="10">
        <f>price!H22</f>
        <v>2</v>
      </c>
      <c r="F27" s="11" t="s">
        <v>37</v>
      </c>
      <c r="G27" s="36">
        <f>price!D22</f>
        <v>120</v>
      </c>
      <c r="H27" s="16">
        <f t="shared" si="4"/>
        <v>10800</v>
      </c>
      <c r="I27" s="105">
        <f>price!E22</f>
        <v>120</v>
      </c>
      <c r="J27" s="16">
        <f t="shared" si="5"/>
        <v>10800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">
        <v>42</v>
      </c>
      <c r="C28" s="10">
        <f t="shared" si="3"/>
        <v>45</v>
      </c>
      <c r="D28" s="11" t="s">
        <v>3</v>
      </c>
      <c r="E28" s="10">
        <f>price!H23</f>
        <v>2</v>
      </c>
      <c r="F28" s="11" t="s">
        <v>37</v>
      </c>
      <c r="G28" s="36">
        <f>price!D23</f>
        <v>120</v>
      </c>
      <c r="H28" s="16">
        <f t="shared" si="4"/>
        <v>10800</v>
      </c>
      <c r="I28" s="105">
        <f>price!E23</f>
        <v>120</v>
      </c>
      <c r="J28" s="16">
        <f t="shared" si="5"/>
        <v>10800</v>
      </c>
      <c r="K28" s="17">
        <f t="shared" si="7"/>
        <v>0</v>
      </c>
      <c r="L28" s="9"/>
    </row>
    <row r="29" spans="1:12" ht="20.100000000000001" customHeight="1">
      <c r="A29" s="9"/>
      <c r="B29" s="13" t="s">
        <v>43</v>
      </c>
      <c r="C29" s="10">
        <f t="shared" si="3"/>
        <v>45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5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customHeight="1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5"/>
      <c r="J30" s="16"/>
      <c r="K30" s="17"/>
      <c r="L30" s="9"/>
    </row>
    <row r="31" spans="1:12" ht="20.100000000000001" customHeight="1">
      <c r="A31" s="9"/>
      <c r="B31" s="13" t="s">
        <v>45</v>
      </c>
      <c r="C31" s="10">
        <f t="shared" si="3"/>
        <v>45</v>
      </c>
      <c r="D31" s="11" t="s">
        <v>3</v>
      </c>
      <c r="E31" s="10">
        <f>price!H26</f>
        <v>1</v>
      </c>
      <c r="F31" s="11" t="s">
        <v>37</v>
      </c>
      <c r="G31" s="36">
        <f>price!D26</f>
        <v>120</v>
      </c>
      <c r="H31" s="16">
        <f t="shared" si="4"/>
        <v>5400</v>
      </c>
      <c r="I31" s="105">
        <f>price!E26</f>
        <v>120</v>
      </c>
      <c r="J31" s="16">
        <f t="shared" si="5"/>
        <v>5400</v>
      </c>
      <c r="K31" s="17">
        <f t="shared" ref="K31:K33" si="8">H31-J31</f>
        <v>0</v>
      </c>
      <c r="L31" s="9"/>
    </row>
    <row r="32" spans="1:12" ht="20.100000000000001" customHeight="1">
      <c r="A32" s="9"/>
      <c r="B32" s="13" t="s">
        <v>38</v>
      </c>
      <c r="C32" s="10">
        <f t="shared" si="3"/>
        <v>45</v>
      </c>
      <c r="D32" s="11" t="s">
        <v>3</v>
      </c>
      <c r="E32" s="10">
        <f>price!H27</f>
        <v>1</v>
      </c>
      <c r="F32" s="11" t="s">
        <v>37</v>
      </c>
      <c r="G32" s="36">
        <f>price!D27</f>
        <v>180</v>
      </c>
      <c r="H32" s="16">
        <f t="shared" si="4"/>
        <v>8100</v>
      </c>
      <c r="I32" s="105">
        <f>price!E27</f>
        <v>180</v>
      </c>
      <c r="J32" s="16">
        <f t="shared" si="5"/>
        <v>8100</v>
      </c>
      <c r="K32" s="17">
        <f t="shared" si="8"/>
        <v>0</v>
      </c>
      <c r="L32" s="7"/>
    </row>
    <row r="33" spans="1:12" ht="20.100000000000001" customHeight="1">
      <c r="A33" s="9"/>
      <c r="B33" s="13" t="s">
        <v>39</v>
      </c>
      <c r="C33" s="10">
        <f t="shared" si="3"/>
        <v>45</v>
      </c>
      <c r="D33" s="11" t="s">
        <v>3</v>
      </c>
      <c r="E33" s="10">
        <f>price!H28</f>
        <v>2</v>
      </c>
      <c r="F33" s="11" t="s">
        <v>37</v>
      </c>
      <c r="G33" s="36">
        <f>price!D28</f>
        <v>200</v>
      </c>
      <c r="H33" s="16">
        <f t="shared" si="4"/>
        <v>18000</v>
      </c>
      <c r="I33" s="105">
        <f>price!E28</f>
        <v>200</v>
      </c>
      <c r="J33" s="16">
        <f t="shared" si="5"/>
        <v>18000</v>
      </c>
      <c r="K33" s="17">
        <f t="shared" si="8"/>
        <v>0</v>
      </c>
      <c r="L33" s="9"/>
    </row>
    <row r="34" spans="1:12" ht="20.100000000000001" customHeight="1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5"/>
      <c r="J34" s="16"/>
      <c r="K34" s="17"/>
      <c r="L34" s="9"/>
    </row>
    <row r="35" spans="1:12" ht="20.100000000000001" customHeight="1">
      <c r="A35" s="9"/>
      <c r="B35" s="13" t="s">
        <v>41</v>
      </c>
      <c r="C35" s="10">
        <f t="shared" si="3"/>
        <v>45</v>
      </c>
      <c r="D35" s="11" t="s">
        <v>3</v>
      </c>
      <c r="E35" s="10">
        <f>price!H30</f>
        <v>1</v>
      </c>
      <c r="F35" s="11" t="s">
        <v>37</v>
      </c>
      <c r="G35" s="36">
        <f>price!D30</f>
        <v>100</v>
      </c>
      <c r="H35" s="16">
        <f t="shared" si="4"/>
        <v>4500</v>
      </c>
      <c r="I35" s="105">
        <f>price!E30</f>
        <v>100</v>
      </c>
      <c r="J35" s="16">
        <f t="shared" si="5"/>
        <v>4500</v>
      </c>
      <c r="K35" s="17">
        <f t="shared" ref="K35:K37" si="9">H35-J35</f>
        <v>0</v>
      </c>
      <c r="L35" s="9"/>
    </row>
    <row r="36" spans="1:12" ht="20.100000000000001" customHeight="1">
      <c r="A36" s="9"/>
      <c r="B36" s="13" t="s">
        <v>42</v>
      </c>
      <c r="C36" s="10">
        <f t="shared" si="3"/>
        <v>45</v>
      </c>
      <c r="D36" s="11" t="s">
        <v>3</v>
      </c>
      <c r="E36" s="10">
        <f>price!H31</f>
        <v>1</v>
      </c>
      <c r="F36" s="11" t="s">
        <v>37</v>
      </c>
      <c r="G36" s="36">
        <f>price!D31</f>
        <v>100</v>
      </c>
      <c r="H36" s="16">
        <f t="shared" si="4"/>
        <v>4500</v>
      </c>
      <c r="I36" s="105">
        <f>price!E31</f>
        <v>100</v>
      </c>
      <c r="J36" s="16">
        <f t="shared" si="5"/>
        <v>4500</v>
      </c>
      <c r="K36" s="17">
        <f t="shared" si="9"/>
        <v>0</v>
      </c>
      <c r="L36" s="9"/>
    </row>
    <row r="37" spans="1:12" ht="20.100000000000001" customHeight="1">
      <c r="A37" s="9"/>
      <c r="B37" s="13" t="s">
        <v>43</v>
      </c>
      <c r="C37" s="10">
        <v>0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5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hidden="1" customHeight="1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5"/>
      <c r="J38" s="16"/>
      <c r="K38" s="17"/>
      <c r="L38" s="9"/>
    </row>
    <row r="39" spans="1:12" ht="20.100000000000001" hidden="1" customHeight="1">
      <c r="A39" s="9"/>
      <c r="B39" s="13" t="s">
        <v>38</v>
      </c>
      <c r="C39" s="10">
        <f t="shared" si="3"/>
        <v>45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5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hidden="1" customHeight="1">
      <c r="A40" s="9"/>
      <c r="B40" s="13" t="s">
        <v>39</v>
      </c>
      <c r="C40" s="10">
        <f t="shared" si="3"/>
        <v>45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5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hidden="1" customHeight="1">
      <c r="A41" s="9"/>
      <c r="B41" s="13" t="s">
        <v>48</v>
      </c>
      <c r="C41" s="10">
        <f t="shared" si="3"/>
        <v>45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5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hidden="1" customHeight="1">
      <c r="A42" s="9"/>
      <c r="B42" s="13" t="s">
        <v>49</v>
      </c>
      <c r="C42" s="10">
        <f t="shared" si="3"/>
        <v>45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5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hidden="1" customHeight="1">
      <c r="A43" s="9"/>
      <c r="B43" s="13" t="s">
        <v>41</v>
      </c>
      <c r="C43" s="10">
        <f t="shared" si="3"/>
        <v>45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5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hidden="1" customHeight="1">
      <c r="A44" s="9"/>
      <c r="B44" s="13" t="s">
        <v>42</v>
      </c>
      <c r="C44" s="10">
        <f t="shared" si="3"/>
        <v>45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5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hidden="1" customHeight="1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5"/>
      <c r="J45" s="16"/>
      <c r="K45" s="17"/>
      <c r="L45" s="9"/>
    </row>
    <row r="46" spans="1:12" ht="20.100000000000001" hidden="1" customHeight="1">
      <c r="A46" s="9"/>
      <c r="B46" s="13" t="s">
        <v>45</v>
      </c>
      <c r="C46" s="10">
        <f t="shared" si="3"/>
        <v>45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5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hidden="1" customHeight="1">
      <c r="A47" s="9"/>
      <c r="B47" s="13" t="s">
        <v>38</v>
      </c>
      <c r="C47" s="10">
        <f t="shared" si="3"/>
        <v>45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5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hidden="1" customHeight="1">
      <c r="A48" s="9"/>
      <c r="B48" s="13" t="s">
        <v>39</v>
      </c>
      <c r="C48" s="10">
        <f t="shared" si="3"/>
        <v>45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5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hidden="1" customHeight="1">
      <c r="A49" s="9"/>
      <c r="B49" s="13" t="s">
        <v>41</v>
      </c>
      <c r="C49" s="10">
        <f t="shared" si="3"/>
        <v>45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5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hidden="1" customHeight="1">
      <c r="A50" s="9"/>
      <c r="B50" s="13" t="s">
        <v>42</v>
      </c>
      <c r="C50" s="10">
        <f t="shared" si="3"/>
        <v>45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5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hidden="1" customHeight="1">
      <c r="A51" s="9"/>
      <c r="B51" s="13" t="s">
        <v>43</v>
      </c>
      <c r="C51" s="10">
        <f t="shared" si="3"/>
        <v>45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5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111600</v>
      </c>
      <c r="I52" s="31"/>
      <c r="J52" s="23">
        <f>SUM(J23:J51)</f>
        <v>99540</v>
      </c>
      <c r="K52" s="23">
        <f>SUM(K23:K51)</f>
        <v>12060</v>
      </c>
      <c r="L52" s="24"/>
    </row>
    <row r="53" spans="1:13" ht="20.100000000000001" customHeight="1" thickTop="1">
      <c r="A53" s="86" t="s">
        <v>50</v>
      </c>
      <c r="B53" s="83"/>
      <c r="C53" s="83"/>
      <c r="D53" s="83"/>
      <c r="E53" s="83"/>
      <c r="F53" s="83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3" t="s">
        <v>53</v>
      </c>
      <c r="C56" s="10">
        <f>price!F55</f>
        <v>2</v>
      </c>
      <c r="D56" s="34" t="s">
        <v>54</v>
      </c>
      <c r="E56" s="150">
        <f>price!H55</f>
        <v>2</v>
      </c>
      <c r="F56" s="11" t="s">
        <v>20</v>
      </c>
      <c r="G56" s="36">
        <f>price!D55</f>
        <v>4500</v>
      </c>
      <c r="H56" s="16">
        <f>G56*C56*E56</f>
        <v>18000</v>
      </c>
      <c r="I56" s="36">
        <f>price!E55</f>
        <v>2664.2857142857142</v>
      </c>
      <c r="J56" s="16">
        <f>I56*C56*E56</f>
        <v>10657.142857142857</v>
      </c>
      <c r="K56" s="17">
        <f>H56-J56</f>
        <v>7342.8571428571431</v>
      </c>
      <c r="L56" s="9"/>
      <c r="M56" s="24"/>
    </row>
    <row r="57" spans="1:13" ht="20.100000000000001" customHeight="1">
      <c r="A57" s="9"/>
      <c r="B57" s="53" t="s">
        <v>55</v>
      </c>
      <c r="C57" s="10">
        <f>price!F56</f>
        <v>12</v>
      </c>
      <c r="D57" s="34" t="s">
        <v>54</v>
      </c>
      <c r="E57" s="35">
        <f>price!H56</f>
        <v>2</v>
      </c>
      <c r="F57" s="11" t="s">
        <v>20</v>
      </c>
      <c r="G57" s="36">
        <f>price!D56</f>
        <v>3000</v>
      </c>
      <c r="H57" s="16">
        <f t="shared" ref="H57:H62" si="12">G57*C57*E57</f>
        <v>72000</v>
      </c>
      <c r="I57" s="36">
        <f>price!E56</f>
        <v>2664.2857142857142</v>
      </c>
      <c r="J57" s="16">
        <f t="shared" ref="J57:J62" si="13">I57*C57*E57</f>
        <v>63942.857142857145</v>
      </c>
      <c r="K57" s="17">
        <f t="shared" ref="K57:K62" si="14">H57-J57</f>
        <v>8057.1428571428551</v>
      </c>
      <c r="L57" s="9"/>
      <c r="M57" s="24"/>
    </row>
    <row r="58" spans="1:13" ht="20.100000000000001" customHeight="1">
      <c r="A58" s="9"/>
      <c r="B58" s="53" t="s">
        <v>56</v>
      </c>
      <c r="C58" s="10">
        <f>price!F57</f>
        <v>1</v>
      </c>
      <c r="D58" s="34" t="s">
        <v>54</v>
      </c>
      <c r="E58" s="35">
        <f>price!H57</f>
        <v>2</v>
      </c>
      <c r="F58" s="11" t="s">
        <v>20</v>
      </c>
      <c r="G58" s="36">
        <f>price!D57</f>
        <v>2800</v>
      </c>
      <c r="H58" s="16">
        <f t="shared" si="12"/>
        <v>5600</v>
      </c>
      <c r="I58" s="36">
        <f>price!E57</f>
        <v>2664.2857142857142</v>
      </c>
      <c r="J58" s="16">
        <f t="shared" si="13"/>
        <v>5328.5714285714284</v>
      </c>
      <c r="K58" s="17">
        <f t="shared" si="14"/>
        <v>271.42857142857156</v>
      </c>
      <c r="L58" s="9"/>
      <c r="M58" s="24"/>
    </row>
    <row r="59" spans="1:13" ht="23.25" customHeight="1">
      <c r="A59" s="9"/>
      <c r="B59" s="53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>
      <c r="A60" s="9"/>
      <c r="B60" s="53" t="s">
        <v>58</v>
      </c>
      <c r="C60" s="10">
        <f>price!F59</f>
        <v>6</v>
      </c>
      <c r="D60" s="34" t="s">
        <v>54</v>
      </c>
      <c r="E60" s="35">
        <f>price!H59</f>
        <v>3</v>
      </c>
      <c r="F60" s="11" t="s">
        <v>20</v>
      </c>
      <c r="G60" s="36">
        <f>price!D59</f>
        <v>2800</v>
      </c>
      <c r="H60" s="16">
        <f t="shared" si="12"/>
        <v>50400</v>
      </c>
      <c r="I60" s="36">
        <f>price!E59</f>
        <v>2664.2857142857142</v>
      </c>
      <c r="J60" s="16">
        <f t="shared" si="13"/>
        <v>47957.142857142855</v>
      </c>
      <c r="K60" s="17">
        <f t="shared" si="14"/>
        <v>2442.8571428571449</v>
      </c>
      <c r="L60" s="9"/>
      <c r="M60" s="24"/>
    </row>
    <row r="61" spans="1:13">
      <c r="A61" s="9"/>
      <c r="B61" s="53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2800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>
      <c r="A62" s="9"/>
      <c r="B62" s="53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 hidden="1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 hidden="1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 hidden="1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 hidden="1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 hidden="1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 hidden="1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 hidden="1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 hidden="1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 hidden="1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146000</v>
      </c>
      <c r="I72" s="16"/>
      <c r="J72" s="16">
        <f t="shared" ref="J72:K72" si="21">SUM(J56:J71)</f>
        <v>127885.71428571429</v>
      </c>
      <c r="K72" s="16">
        <f t="shared" si="21"/>
        <v>18114.285714285714</v>
      </c>
      <c r="L72" s="9"/>
    </row>
    <row r="73" spans="1:13" ht="21.75" thickTop="1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 hidden="1">
      <c r="A75" s="9">
        <v>1</v>
      </c>
      <c r="B75" s="38" t="s">
        <v>71</v>
      </c>
      <c r="C75" s="107">
        <f>price!F72</f>
        <v>0</v>
      </c>
      <c r="D75" s="9" t="s">
        <v>72</v>
      </c>
      <c r="E75" s="107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 hidden="1">
      <c r="A76" s="9">
        <v>2</v>
      </c>
      <c r="B76" s="9" t="s">
        <v>73</v>
      </c>
      <c r="C76" s="107">
        <f>price!F73</f>
        <v>0</v>
      </c>
      <c r="D76" s="9" t="s">
        <v>72</v>
      </c>
      <c r="E76" s="107">
        <f>price!H73</f>
        <v>0</v>
      </c>
      <c r="F76" s="11" t="s">
        <v>20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 hidden="1">
      <c r="A77" s="9">
        <v>3</v>
      </c>
      <c r="B77" s="9" t="s">
        <v>74</v>
      </c>
      <c r="C77" s="107">
        <f>price!F74</f>
        <v>0</v>
      </c>
      <c r="D77" s="9" t="s">
        <v>72</v>
      </c>
      <c r="E77" s="107">
        <f>price!H74</f>
        <v>0</v>
      </c>
      <c r="F77" s="11" t="s">
        <v>20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75</v>
      </c>
      <c r="C78" s="107">
        <f>price!F75</f>
        <v>1</v>
      </c>
      <c r="D78" s="9" t="s">
        <v>72</v>
      </c>
      <c r="E78" s="107">
        <f>price!H75</f>
        <v>4</v>
      </c>
      <c r="F78" s="11" t="s">
        <v>20</v>
      </c>
      <c r="G78" s="36">
        <f>price!D75</f>
        <v>5000</v>
      </c>
      <c r="H78" s="16">
        <f t="shared" si="22"/>
        <v>20000</v>
      </c>
      <c r="I78" s="36">
        <f>price!E75</f>
        <v>0</v>
      </c>
      <c r="J78" s="16">
        <f t="shared" si="23"/>
        <v>0</v>
      </c>
      <c r="K78" s="17">
        <f t="shared" si="24"/>
        <v>20000</v>
      </c>
      <c r="L78" s="9"/>
    </row>
    <row r="79" spans="1:13">
      <c r="A79" s="9">
        <v>5</v>
      </c>
      <c r="B79" s="9" t="s">
        <v>76</v>
      </c>
      <c r="C79" s="107">
        <f>price!F76</f>
        <v>3</v>
      </c>
      <c r="D79" s="9" t="s">
        <v>72</v>
      </c>
      <c r="E79" s="107">
        <f>price!H76</f>
        <v>4</v>
      </c>
      <c r="F79" s="11" t="s">
        <v>20</v>
      </c>
      <c r="G79" s="36">
        <f>price!D76</f>
        <v>3000</v>
      </c>
      <c r="H79" s="16">
        <f t="shared" si="22"/>
        <v>36000</v>
      </c>
      <c r="I79" s="36">
        <f>price!E76</f>
        <v>0</v>
      </c>
      <c r="J79" s="16">
        <f t="shared" si="23"/>
        <v>0</v>
      </c>
      <c r="K79" s="17">
        <f t="shared" si="24"/>
        <v>36000</v>
      </c>
      <c r="L79" s="9"/>
    </row>
    <row r="80" spans="1:13">
      <c r="A80" s="9">
        <v>6</v>
      </c>
      <c r="B80" s="9" t="s">
        <v>77</v>
      </c>
      <c r="C80" s="107">
        <f>price!F77</f>
        <v>5</v>
      </c>
      <c r="D80" s="9" t="s">
        <v>3</v>
      </c>
      <c r="E80" s="9"/>
      <c r="F80" s="11"/>
      <c r="G80" s="36">
        <f>price!D77</f>
        <v>500</v>
      </c>
      <c r="H80" s="16">
        <f>G80*C80</f>
        <v>2500</v>
      </c>
      <c r="I80" s="36">
        <f>price!E77</f>
        <v>500</v>
      </c>
      <c r="J80" s="16">
        <f>I80*C80</f>
        <v>2500</v>
      </c>
      <c r="K80" s="17">
        <f t="shared" si="24"/>
        <v>0</v>
      </c>
      <c r="L80" s="9"/>
    </row>
    <row r="81" spans="1:13">
      <c r="A81" s="5">
        <v>7</v>
      </c>
      <c r="B81" s="9" t="s">
        <v>78</v>
      </c>
      <c r="C81" s="107">
        <f>price!F78</f>
        <v>8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2400</v>
      </c>
      <c r="I81" s="36">
        <f>price!E78</f>
        <v>300</v>
      </c>
      <c r="J81" s="16">
        <f t="shared" ref="J81:J83" si="26">I81*C81</f>
        <v>2400</v>
      </c>
      <c r="K81" s="17">
        <f t="shared" si="24"/>
        <v>0</v>
      </c>
      <c r="L81" s="9"/>
    </row>
    <row r="82" spans="1:13" hidden="1">
      <c r="A82" s="9">
        <v>8</v>
      </c>
      <c r="B82" s="9" t="s">
        <v>79</v>
      </c>
      <c r="C82" s="107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80</v>
      </c>
      <c r="C83" s="107">
        <f>price!F80</f>
        <v>1</v>
      </c>
      <c r="D83" s="9" t="s">
        <v>3</v>
      </c>
      <c r="E83" s="39"/>
      <c r="F83" s="9"/>
      <c r="G83" s="36">
        <f>price!D80</f>
        <v>8500</v>
      </c>
      <c r="H83" s="16">
        <f t="shared" si="25"/>
        <v>8500</v>
      </c>
      <c r="I83" s="36">
        <f>price!E80</f>
        <v>8500</v>
      </c>
      <c r="J83" s="16">
        <f t="shared" si="26"/>
        <v>8500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69400</v>
      </c>
      <c r="I84" s="43"/>
      <c r="J84" s="23">
        <f>SUM(J75:J83)</f>
        <v>13400</v>
      </c>
      <c r="K84" s="23">
        <f t="shared" si="24"/>
        <v>56000</v>
      </c>
      <c r="L84" s="44"/>
    </row>
    <row r="85" spans="1:13" ht="21.75" thickTop="1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8"/>
      <c r="F86" s="109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82</v>
      </c>
      <c r="C87" s="10">
        <f>price!F82</f>
        <v>0.5</v>
      </c>
      <c r="D87" s="11" t="s">
        <v>20</v>
      </c>
      <c r="E87" s="110"/>
      <c r="F87" s="111"/>
      <c r="G87" s="36">
        <f>price!D82</f>
        <v>7500</v>
      </c>
      <c r="H87" s="45">
        <f>G87*C87</f>
        <v>3750</v>
      </c>
      <c r="I87" s="36">
        <f>price!E82</f>
        <v>0</v>
      </c>
      <c r="J87" s="45">
        <f>I87*C87</f>
        <v>0</v>
      </c>
      <c r="K87" s="17">
        <f>H87-J87</f>
        <v>3750</v>
      </c>
      <c r="L87" s="9"/>
    </row>
    <row r="88" spans="1:13">
      <c r="A88" s="9">
        <v>2</v>
      </c>
      <c r="B88" s="9" t="s">
        <v>83</v>
      </c>
      <c r="C88" s="10">
        <f>price!F83</f>
        <v>0.5</v>
      </c>
      <c r="D88" s="11" t="s">
        <v>20</v>
      </c>
      <c r="E88" s="110"/>
      <c r="F88" s="111"/>
      <c r="G88" s="36">
        <f>price!D83</f>
        <v>7500</v>
      </c>
      <c r="H88" s="45">
        <f t="shared" ref="H88:H91" si="27">G88*C88</f>
        <v>3750</v>
      </c>
      <c r="I88" s="36">
        <f>price!E83</f>
        <v>0</v>
      </c>
      <c r="J88" s="45">
        <f t="shared" ref="J88:J91" si="28">I88*C88</f>
        <v>0</v>
      </c>
      <c r="K88" s="17">
        <f t="shared" ref="K88:K92" si="29">H88-J88</f>
        <v>3750</v>
      </c>
      <c r="L88" s="9"/>
    </row>
    <row r="89" spans="1:13" hidden="1">
      <c r="A89" s="9">
        <v>3</v>
      </c>
      <c r="B89" s="9" t="s">
        <v>84</v>
      </c>
      <c r="C89" s="10">
        <f>price!F84</f>
        <v>0</v>
      </c>
      <c r="D89" s="11" t="s">
        <v>20</v>
      </c>
      <c r="E89" s="110"/>
      <c r="F89" s="111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>
      <c r="A90" s="9">
        <v>4</v>
      </c>
      <c r="B90" s="9" t="s">
        <v>85</v>
      </c>
      <c r="C90" s="10">
        <f>price!F85</f>
        <v>0.5</v>
      </c>
      <c r="D90" s="11" t="s">
        <v>20</v>
      </c>
      <c r="E90" s="110"/>
      <c r="F90" s="111"/>
      <c r="G90" s="36">
        <f>price!D85</f>
        <v>5000</v>
      </c>
      <c r="H90" s="45">
        <f t="shared" si="27"/>
        <v>2500</v>
      </c>
      <c r="I90" s="36">
        <f>price!E85</f>
        <v>0</v>
      </c>
      <c r="J90" s="45">
        <f t="shared" si="28"/>
        <v>0</v>
      </c>
      <c r="K90" s="17">
        <f t="shared" si="29"/>
        <v>2500</v>
      </c>
      <c r="L90" s="9"/>
    </row>
    <row r="91" spans="1:13">
      <c r="A91" s="9">
        <v>5</v>
      </c>
      <c r="B91" s="9" t="s">
        <v>86</v>
      </c>
      <c r="C91" s="10">
        <v>1.5</v>
      </c>
      <c r="D91" s="11" t="s">
        <v>20</v>
      </c>
      <c r="E91" s="110"/>
      <c r="F91" s="111"/>
      <c r="G91" s="36">
        <f>price!D86</f>
        <v>5000</v>
      </c>
      <c r="H91" s="45">
        <f t="shared" si="27"/>
        <v>7500</v>
      </c>
      <c r="I91" s="36">
        <f>price!E86</f>
        <v>0</v>
      </c>
      <c r="J91" s="45">
        <f t="shared" si="28"/>
        <v>0</v>
      </c>
      <c r="K91" s="17">
        <f t="shared" si="29"/>
        <v>7500</v>
      </c>
      <c r="L91" s="9"/>
    </row>
    <row r="92" spans="1:13" ht="21" thickBot="1">
      <c r="A92" s="9"/>
      <c r="B92" s="9"/>
      <c r="C92" s="9"/>
      <c r="D92" s="9"/>
      <c r="E92" s="112"/>
      <c r="F92" s="113"/>
      <c r="G92" s="37"/>
      <c r="H92" s="45">
        <f>SUM(H87:H91)</f>
        <v>17500</v>
      </c>
      <c r="I92" s="45"/>
      <c r="J92" s="45">
        <f>SUM(J87:J91)</f>
        <v>0</v>
      </c>
      <c r="K92" s="16">
        <f t="shared" si="29"/>
        <v>17500</v>
      </c>
      <c r="L92" s="9"/>
    </row>
    <row r="93" spans="1:13" ht="21.75" thickTop="1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123</v>
      </c>
      <c r="D94" s="28" t="s">
        <v>9</v>
      </c>
      <c r="E94" s="108"/>
      <c r="F94" s="109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>
      <c r="A95" s="9">
        <v>1</v>
      </c>
      <c r="B95" s="9" t="s">
        <v>88</v>
      </c>
      <c r="C95" s="10">
        <v>4</v>
      </c>
      <c r="D95" s="9" t="s">
        <v>20</v>
      </c>
      <c r="E95" s="110"/>
      <c r="F95" s="111"/>
      <c r="G95" s="36">
        <f>price!D89</f>
        <v>2000</v>
      </c>
      <c r="H95" s="45">
        <f>G95*C95</f>
        <v>8000</v>
      </c>
      <c r="I95" s="36">
        <f>price!E89</f>
        <v>2000</v>
      </c>
      <c r="J95" s="45">
        <f>I95*C95</f>
        <v>8000</v>
      </c>
      <c r="K95" s="17">
        <f>H95-J95</f>
        <v>0</v>
      </c>
      <c r="L95" s="9"/>
    </row>
    <row r="96" spans="1:13">
      <c r="A96" s="9">
        <v>2</v>
      </c>
      <c r="B96" s="9" t="s">
        <v>89</v>
      </c>
      <c r="C96" s="10">
        <f>price!F90</f>
        <v>45</v>
      </c>
      <c r="D96" s="9" t="s">
        <v>90</v>
      </c>
      <c r="E96" s="110"/>
      <c r="F96" s="111"/>
      <c r="G96" s="36">
        <f>price!D90</f>
        <v>50</v>
      </c>
      <c r="H96" s="45">
        <f>G96*C96</f>
        <v>2250</v>
      </c>
      <c r="I96" s="36">
        <f>price!E90</f>
        <v>25</v>
      </c>
      <c r="J96" s="45">
        <f>I96*C96</f>
        <v>1125</v>
      </c>
      <c r="K96" s="17">
        <f>H96-J96</f>
        <v>1125</v>
      </c>
      <c r="L96" s="9"/>
    </row>
    <row r="97" spans="1:12">
      <c r="A97" s="9">
        <v>3</v>
      </c>
      <c r="B97" s="9" t="s">
        <v>91</v>
      </c>
      <c r="C97" s="10"/>
      <c r="D97" s="9"/>
      <c r="E97" s="110"/>
      <c r="F97" s="111"/>
      <c r="G97" s="36"/>
      <c r="H97" s="45"/>
      <c r="I97" s="36"/>
      <c r="J97" s="45"/>
      <c r="K97" s="17"/>
      <c r="L97" s="9"/>
    </row>
    <row r="98" spans="1:12">
      <c r="A98" s="9"/>
      <c r="B98" s="13" t="s">
        <v>92</v>
      </c>
      <c r="C98" s="10">
        <f>price!F92</f>
        <v>45</v>
      </c>
      <c r="D98" s="9" t="s">
        <v>3</v>
      </c>
      <c r="E98" s="110"/>
      <c r="F98" s="111"/>
      <c r="G98" s="36">
        <f>price!D92</f>
        <v>220</v>
      </c>
      <c r="H98" s="45">
        <f t="shared" ref="H98:H109" si="30">G98*C98</f>
        <v>9900</v>
      </c>
      <c r="I98" s="36">
        <f>price!E92</f>
        <v>190</v>
      </c>
      <c r="J98" s="45">
        <f t="shared" ref="J98:J109" si="31">I98*C98</f>
        <v>8550</v>
      </c>
      <c r="K98" s="17">
        <f t="shared" ref="K98:K109" si="32">H98-J98</f>
        <v>1350</v>
      </c>
      <c r="L98" s="9"/>
    </row>
    <row r="99" spans="1:12" hidden="1">
      <c r="A99" s="9"/>
      <c r="B99" s="13" t="s">
        <v>93</v>
      </c>
      <c r="C99" s="10">
        <f>price!F93</f>
        <v>0</v>
      </c>
      <c r="D99" s="9" t="s">
        <v>3</v>
      </c>
      <c r="E99" s="110"/>
      <c r="F99" s="111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 hidden="1">
      <c r="A100" s="9"/>
      <c r="B100" s="13" t="s">
        <v>94</v>
      </c>
      <c r="C100" s="10">
        <f>price!F94</f>
        <v>0</v>
      </c>
      <c r="D100" s="9" t="s">
        <v>3</v>
      </c>
      <c r="E100" s="110"/>
      <c r="F100" s="111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 hidden="1">
      <c r="A101" s="9"/>
      <c r="B101" s="13" t="s">
        <v>95</v>
      </c>
      <c r="C101" s="10">
        <f>price!F95</f>
        <v>0</v>
      </c>
      <c r="D101" s="9" t="s">
        <v>3</v>
      </c>
      <c r="E101" s="110"/>
      <c r="F101" s="111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 hidden="1">
      <c r="A102" s="9"/>
      <c r="B102" s="13" t="s">
        <v>96</v>
      </c>
      <c r="C102" s="10">
        <f>price!F96</f>
        <v>0</v>
      </c>
      <c r="D102" s="9" t="s">
        <v>3</v>
      </c>
      <c r="E102" s="110"/>
      <c r="F102" s="111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 hidden="1">
      <c r="A103" s="9"/>
      <c r="B103" s="13" t="s">
        <v>97</v>
      </c>
      <c r="C103" s="10">
        <f>price!F97</f>
        <v>0</v>
      </c>
      <c r="D103" s="9" t="s">
        <v>3</v>
      </c>
      <c r="E103" s="110"/>
      <c r="F103" s="111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 hidden="1">
      <c r="A104" s="9"/>
      <c r="B104" s="13" t="s">
        <v>98</v>
      </c>
      <c r="C104" s="10">
        <f>price!F98</f>
        <v>0</v>
      </c>
      <c r="D104" s="9" t="s">
        <v>3</v>
      </c>
      <c r="E104" s="110"/>
      <c r="F104" s="111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 hidden="1">
      <c r="A105" s="9"/>
      <c r="B105" s="13" t="s">
        <v>99</v>
      </c>
      <c r="C105" s="10">
        <f>price!F99</f>
        <v>0</v>
      </c>
      <c r="D105" s="9" t="s">
        <v>3</v>
      </c>
      <c r="E105" s="114"/>
      <c r="F105" s="111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 hidden="1">
      <c r="A106" s="9"/>
      <c r="B106" s="13" t="s">
        <v>100</v>
      </c>
      <c r="C106" s="10">
        <f>price!F100</f>
        <v>0</v>
      </c>
      <c r="D106" s="9" t="s">
        <v>3</v>
      </c>
      <c r="E106" s="114"/>
      <c r="F106" s="111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 hidden="1">
      <c r="A107" s="9">
        <v>4</v>
      </c>
      <c r="B107" s="9" t="s">
        <v>101</v>
      </c>
      <c r="C107" s="10">
        <f>price!F101</f>
        <v>0</v>
      </c>
      <c r="D107" s="9" t="s">
        <v>102</v>
      </c>
      <c r="E107" s="110"/>
      <c r="F107" s="111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103</v>
      </c>
      <c r="C108" s="10">
        <f>price!F102</f>
        <v>45</v>
      </c>
      <c r="D108" s="9" t="s">
        <v>104</v>
      </c>
      <c r="E108" s="110"/>
      <c r="F108" s="111"/>
      <c r="G108" s="36">
        <f>price!D102</f>
        <v>400</v>
      </c>
      <c r="H108" s="45">
        <f t="shared" si="30"/>
        <v>18000</v>
      </c>
      <c r="I108" s="36">
        <f>price!E102</f>
        <v>320</v>
      </c>
      <c r="J108" s="45">
        <f t="shared" si="31"/>
        <v>14400</v>
      </c>
      <c r="K108" s="17">
        <f t="shared" si="32"/>
        <v>3600</v>
      </c>
      <c r="L108" s="9"/>
    </row>
    <row r="109" spans="1:12" hidden="1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0"/>
      <c r="F109" s="111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2"/>
      <c r="F110" s="113"/>
      <c r="G110" s="37"/>
      <c r="H110" s="45">
        <f>SUM(H95:H109)</f>
        <v>38150</v>
      </c>
      <c r="I110" s="45"/>
      <c r="J110" s="45">
        <f t="shared" ref="J110:K110" si="33">SUM(J95:J109)</f>
        <v>32075</v>
      </c>
      <c r="K110" s="45">
        <f t="shared" si="33"/>
        <v>6075</v>
      </c>
      <c r="L110" s="9"/>
    </row>
    <row r="111" spans="1:12" ht="21.75" thickTop="1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0" t="s">
        <v>7</v>
      </c>
      <c r="C112" s="28" t="s">
        <v>123</v>
      </c>
      <c r="D112" s="9" t="s">
        <v>9</v>
      </c>
      <c r="E112" s="108"/>
      <c r="F112" s="109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9"/>
      <c r="B113" s="115">
        <f>price!B106</f>
        <v>0</v>
      </c>
      <c r="C113" s="39">
        <f>price!F106</f>
        <v>0</v>
      </c>
      <c r="D113" s="9" t="s">
        <v>3</v>
      </c>
      <c r="E113" s="110"/>
      <c r="F113" s="111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>
      <c r="A114" s="9"/>
      <c r="B114" s="9"/>
      <c r="C114" s="9"/>
      <c r="D114" s="9"/>
      <c r="E114" s="110"/>
      <c r="F114" s="111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2"/>
      <c r="F115" s="113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132500</v>
      </c>
      <c r="I119" s="146">
        <f>H119/$H$128</f>
        <v>0.22365794682004819</v>
      </c>
      <c r="J119" s="47">
        <f>J19</f>
        <v>64000</v>
      </c>
    </row>
    <row r="120" spans="1:12">
      <c r="B120" s="5" t="s">
        <v>33</v>
      </c>
      <c r="G120" s="46"/>
      <c r="H120" s="47">
        <f>H52</f>
        <v>111600</v>
      </c>
      <c r="I120" s="146">
        <f t="shared" ref="I120:I127" si="34">H120/$H$128</f>
        <v>0.18837907068013116</v>
      </c>
      <c r="J120" s="47">
        <f>J52</f>
        <v>99540</v>
      </c>
    </row>
    <row r="121" spans="1:12">
      <c r="B121" s="5" t="s">
        <v>50</v>
      </c>
      <c r="G121" s="46"/>
      <c r="H121" s="47">
        <f>H72</f>
        <v>146000</v>
      </c>
      <c r="I121" s="146">
        <f t="shared" si="34"/>
        <v>0.24644573762812857</v>
      </c>
      <c r="J121" s="47">
        <f>J72</f>
        <v>127885.71428571429</v>
      </c>
    </row>
    <row r="122" spans="1:12">
      <c r="B122" s="5" t="s">
        <v>70</v>
      </c>
      <c r="G122" s="46"/>
      <c r="H122" s="47">
        <f>H84</f>
        <v>69400</v>
      </c>
      <c r="I122" s="146">
        <f t="shared" si="34"/>
        <v>0.11714612459857618</v>
      </c>
      <c r="J122" s="47">
        <f>J84</f>
        <v>13400</v>
      </c>
    </row>
    <row r="123" spans="1:12">
      <c r="B123" s="5" t="s">
        <v>81</v>
      </c>
      <c r="G123" s="46"/>
      <c r="H123" s="47">
        <f>H92</f>
        <v>17500</v>
      </c>
      <c r="I123" s="146">
        <f t="shared" si="34"/>
        <v>2.9539728825289383E-2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38150</v>
      </c>
      <c r="I124" s="146">
        <f t="shared" si="34"/>
        <v>6.4396608839130856E-2</v>
      </c>
      <c r="J124" s="47">
        <f>J110</f>
        <v>32075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I125" s="146">
        <f t="shared" si="34"/>
        <v>0</v>
      </c>
      <c r="J125" s="48">
        <f>J115</f>
        <v>0</v>
      </c>
    </row>
    <row r="126" spans="1:12">
      <c r="B126" s="5" t="s">
        <v>108</v>
      </c>
      <c r="G126" s="46"/>
      <c r="H126" s="47">
        <f>SUM(H119:H125)</f>
        <v>515150</v>
      </c>
      <c r="I126" s="146">
        <f t="shared" si="34"/>
        <v>0.86956521739130432</v>
      </c>
      <c r="J126" s="47">
        <f>SUM(J119:J125)</f>
        <v>336900.71428571432</v>
      </c>
    </row>
    <row r="127" spans="1:12" ht="21">
      <c r="B127" s="5" t="s">
        <v>109</v>
      </c>
      <c r="E127" s="121">
        <v>0.15</v>
      </c>
      <c r="G127" s="46"/>
      <c r="H127" s="47">
        <f>H126*E127</f>
        <v>77272.5</v>
      </c>
      <c r="I127" s="146">
        <f t="shared" si="34"/>
        <v>0.13043478260869565</v>
      </c>
      <c r="J127" s="49"/>
    </row>
    <row r="128" spans="1:12" ht="21" thickBot="1">
      <c r="B128" s="5" t="s">
        <v>110</v>
      </c>
      <c r="G128" s="46"/>
      <c r="H128" s="50">
        <f>SUM(H126:H127)</f>
        <v>592422.5</v>
      </c>
      <c r="J128" s="50">
        <f>SUM(J126:J127)</f>
        <v>336900.71428571432</v>
      </c>
    </row>
    <row r="129" spans="2:10">
      <c r="G129" s="46"/>
    </row>
    <row r="130" spans="2:10">
      <c r="B130" s="5" t="s">
        <v>1</v>
      </c>
      <c r="G130" s="46"/>
      <c r="H130" s="5">
        <f>B3</f>
        <v>45</v>
      </c>
      <c r="I130" s="5" t="s">
        <v>3</v>
      </c>
    </row>
    <row r="131" spans="2:10">
      <c r="B131" s="5" t="s">
        <v>12</v>
      </c>
      <c r="H131" s="47">
        <f>H128</f>
        <v>592422.5</v>
      </c>
      <c r="J131" s="46">
        <f>CEILING(H131,100)</f>
        <v>592500</v>
      </c>
    </row>
    <row r="132" spans="2:10">
      <c r="B132" s="5" t="s">
        <v>14</v>
      </c>
      <c r="H132" s="48">
        <f>J128</f>
        <v>336900.71428571432</v>
      </c>
    </row>
    <row r="133" spans="2:10" ht="21" thickBot="1">
      <c r="B133" s="5" t="s">
        <v>111</v>
      </c>
      <c r="H133" s="51">
        <f>H128-J128</f>
        <v>255521.78571428568</v>
      </c>
      <c r="I133" s="5" t="s">
        <v>112</v>
      </c>
    </row>
    <row r="134" spans="2:10" ht="21" thickTop="1">
      <c r="B134" s="5" t="s">
        <v>113</v>
      </c>
      <c r="G134" s="46"/>
      <c r="H134" s="46">
        <f>H128/B3</f>
        <v>13164.944444444445</v>
      </c>
      <c r="I134" s="5" t="s">
        <v>112</v>
      </c>
    </row>
    <row r="135" spans="2:10">
      <c r="B135" s="5" t="s">
        <v>114</v>
      </c>
      <c r="G135" s="46"/>
      <c r="H135" s="146">
        <f>H133/H128</f>
        <v>0.4313168147973544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50" activePane="bottomLeft" state="frozen"/>
      <selection pane="bottomLeft" activeCell="F61" sqref="F61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5" bestFit="1" customWidth="1"/>
    <col min="5" max="5" width="13.7109375" style="95" bestFit="1" customWidth="1"/>
    <col min="6" max="6" width="13.5703125" style="52" bestFit="1" customWidth="1"/>
    <col min="7" max="7" width="6.85546875" style="75" bestFit="1" customWidth="1"/>
    <col min="8" max="8" width="10.42578125" style="52" customWidth="1"/>
    <col min="9" max="9" width="5.140625" style="75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7" t="s">
        <v>11</v>
      </c>
      <c r="E1" s="87" t="s">
        <v>150</v>
      </c>
      <c r="F1" s="157" t="s">
        <v>123</v>
      </c>
      <c r="G1" s="158"/>
      <c r="H1" s="158"/>
      <c r="I1" s="159"/>
      <c r="J1" s="28" t="s">
        <v>16</v>
      </c>
    </row>
    <row r="2" spans="1:17" ht="21">
      <c r="A2" s="18" t="s">
        <v>124</v>
      </c>
      <c r="B2" s="54"/>
      <c r="C2" s="54"/>
      <c r="D2" s="88"/>
      <c r="E2" s="88"/>
      <c r="F2" s="101">
        <v>45</v>
      </c>
      <c r="G2" s="57" t="s">
        <v>3</v>
      </c>
      <c r="H2" s="56"/>
      <c r="I2" s="57"/>
      <c r="J2" s="55"/>
    </row>
    <row r="3" spans="1:17" ht="21">
      <c r="A3" s="1" t="s">
        <v>6</v>
      </c>
      <c r="B3" s="2"/>
      <c r="C3" s="2"/>
      <c r="D3" s="89"/>
      <c r="E3" s="89"/>
      <c r="F3" s="70" t="s">
        <v>8</v>
      </c>
      <c r="G3" s="71" t="s">
        <v>9</v>
      </c>
      <c r="H3" s="70" t="s">
        <v>132</v>
      </c>
      <c r="I3" s="71" t="s">
        <v>9</v>
      </c>
      <c r="J3" s="4"/>
    </row>
    <row r="4" spans="1:17">
      <c r="A4" s="9">
        <v>1</v>
      </c>
      <c r="B4" s="9" t="s">
        <v>17</v>
      </c>
      <c r="C4" s="9"/>
      <c r="D4" s="90"/>
      <c r="E4" s="90"/>
      <c r="F4" s="56"/>
      <c r="G4" s="57"/>
      <c r="H4" s="56"/>
      <c r="I4" s="57"/>
      <c r="J4" s="9"/>
    </row>
    <row r="5" spans="1:17">
      <c r="A5" s="9"/>
      <c r="B5" s="13" t="s">
        <v>18</v>
      </c>
      <c r="C5" s="9" t="s">
        <v>112</v>
      </c>
      <c r="D5" s="118">
        <v>1800</v>
      </c>
      <c r="E5" s="118">
        <v>950</v>
      </c>
      <c r="F5" s="56"/>
      <c r="G5" s="57" t="s">
        <v>19</v>
      </c>
      <c r="H5" s="56"/>
      <c r="I5" s="57" t="s">
        <v>130</v>
      </c>
      <c r="J5" s="9"/>
    </row>
    <row r="6" spans="1:17">
      <c r="A6" s="9"/>
      <c r="B6" s="13" t="s">
        <v>181</v>
      </c>
      <c r="C6" s="9" t="s">
        <v>112</v>
      </c>
      <c r="D6" s="118">
        <v>2200</v>
      </c>
      <c r="E6" s="118">
        <v>1100</v>
      </c>
      <c r="F6" s="56">
        <v>25</v>
      </c>
      <c r="G6" s="57" t="s">
        <v>19</v>
      </c>
      <c r="H6" s="56">
        <v>3</v>
      </c>
      <c r="I6" s="57" t="s">
        <v>130</v>
      </c>
      <c r="J6" s="9"/>
    </row>
    <row r="7" spans="1:17">
      <c r="A7" s="9"/>
      <c r="B7" s="13" t="s">
        <v>22</v>
      </c>
      <c r="C7" s="9" t="s">
        <v>112</v>
      </c>
      <c r="D7" s="96">
        <v>1400</v>
      </c>
      <c r="E7" s="96">
        <v>950</v>
      </c>
      <c r="F7" s="56"/>
      <c r="G7" s="57" t="s">
        <v>19</v>
      </c>
      <c r="H7" s="56"/>
      <c r="I7" s="57" t="s">
        <v>130</v>
      </c>
      <c r="J7" s="9"/>
    </row>
    <row r="8" spans="1:17">
      <c r="A8" s="9"/>
      <c r="B8" s="13" t="s">
        <v>23</v>
      </c>
      <c r="C8" s="9" t="s">
        <v>112</v>
      </c>
      <c r="D8" s="96">
        <v>1600</v>
      </c>
      <c r="E8" s="96">
        <v>1100</v>
      </c>
      <c r="F8" s="56"/>
      <c r="G8" s="57" t="s">
        <v>19</v>
      </c>
      <c r="H8" s="56"/>
      <c r="I8" s="57" t="s">
        <v>130</v>
      </c>
      <c r="J8" s="9"/>
    </row>
    <row r="9" spans="1:17">
      <c r="A9" s="9">
        <v>2</v>
      </c>
      <c r="B9" s="9" t="s">
        <v>24</v>
      </c>
      <c r="C9" s="9" t="s">
        <v>112</v>
      </c>
      <c r="D9" s="119"/>
      <c r="E9" s="119"/>
      <c r="F9" s="56"/>
      <c r="G9" s="57" t="s">
        <v>25</v>
      </c>
      <c r="H9" s="56"/>
      <c r="I9" s="57" t="s">
        <v>130</v>
      </c>
      <c r="J9" s="9"/>
    </row>
    <row r="10" spans="1:17">
      <c r="A10" s="9">
        <v>3</v>
      </c>
      <c r="B10" s="9" t="s">
        <v>26</v>
      </c>
      <c r="C10" s="9" t="s">
        <v>112</v>
      </c>
      <c r="D10" s="119"/>
      <c r="E10" s="119"/>
      <c r="F10" s="56"/>
      <c r="G10" s="57" t="s">
        <v>19</v>
      </c>
      <c r="H10" s="56"/>
      <c r="I10" s="57" t="s">
        <v>130</v>
      </c>
      <c r="J10" s="9"/>
    </row>
    <row r="11" spans="1:17">
      <c r="A11" s="9">
        <v>4</v>
      </c>
      <c r="B11" s="9" t="s">
        <v>27</v>
      </c>
      <c r="C11" s="9" t="s">
        <v>112</v>
      </c>
      <c r="D11" s="143">
        <v>400</v>
      </c>
      <c r="E11" s="96">
        <v>200</v>
      </c>
      <c r="F11" s="56">
        <v>45</v>
      </c>
      <c r="G11" s="57" t="s">
        <v>3</v>
      </c>
      <c r="H11" s="56">
        <v>1</v>
      </c>
      <c r="I11" s="57" t="s">
        <v>130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19"/>
      <c r="E12" s="119"/>
      <c r="F12" s="56"/>
      <c r="G12" s="57" t="s">
        <v>19</v>
      </c>
      <c r="H12" s="56"/>
      <c r="I12" s="57" t="s">
        <v>130</v>
      </c>
      <c r="J12" s="9"/>
    </row>
    <row r="13" spans="1:17">
      <c r="A13" s="9">
        <v>6</v>
      </c>
      <c r="B13" s="9" t="s">
        <v>29</v>
      </c>
      <c r="D13" s="118"/>
      <c r="E13" s="118"/>
      <c r="F13" s="56"/>
      <c r="G13" s="57"/>
      <c r="H13" s="56"/>
      <c r="I13" s="57"/>
      <c r="J13" s="9"/>
      <c r="P13" s="46"/>
    </row>
    <row r="14" spans="1:17">
      <c r="A14" s="9"/>
      <c r="B14" s="13" t="s">
        <v>30</v>
      </c>
      <c r="C14" s="9" t="s">
        <v>112</v>
      </c>
      <c r="D14" s="120">
        <v>1000</v>
      </c>
      <c r="E14" s="118">
        <v>800</v>
      </c>
      <c r="F14" s="56"/>
      <c r="G14" s="57" t="s">
        <v>19</v>
      </c>
      <c r="H14" s="56"/>
      <c r="I14" s="57" t="s">
        <v>130</v>
      </c>
      <c r="J14" s="11"/>
      <c r="Q14" s="46"/>
    </row>
    <row r="15" spans="1:17">
      <c r="A15" s="9"/>
      <c r="B15" s="13" t="s">
        <v>31</v>
      </c>
      <c r="C15" s="9" t="s">
        <v>112</v>
      </c>
      <c r="D15" s="120">
        <v>1200</v>
      </c>
      <c r="E15" s="118">
        <v>900</v>
      </c>
      <c r="F15" s="56"/>
      <c r="G15" s="57" t="s">
        <v>19</v>
      </c>
      <c r="H15" s="56"/>
      <c r="I15" s="57" t="s">
        <v>130</v>
      </c>
      <c r="J15" s="11"/>
    </row>
    <row r="16" spans="1:17" ht="21">
      <c r="A16" s="1" t="s">
        <v>33</v>
      </c>
      <c r="B16" s="2"/>
      <c r="C16" s="2"/>
      <c r="D16" s="89"/>
      <c r="E16" s="89"/>
      <c r="F16" s="70" t="s">
        <v>1</v>
      </c>
      <c r="G16" s="71" t="s">
        <v>9</v>
      </c>
      <c r="H16" s="70" t="s">
        <v>34</v>
      </c>
      <c r="I16" s="71" t="s">
        <v>9</v>
      </c>
      <c r="J16" s="4"/>
    </row>
    <row r="17" spans="1:10" ht="21">
      <c r="A17" s="9">
        <v>1</v>
      </c>
      <c r="B17" s="60" t="s">
        <v>35</v>
      </c>
      <c r="C17" s="9"/>
      <c r="D17" s="106"/>
      <c r="E17" s="90"/>
      <c r="F17" s="56"/>
      <c r="G17" s="57"/>
      <c r="H17" s="56"/>
      <c r="I17" s="57"/>
      <c r="J17" s="9"/>
    </row>
    <row r="18" spans="1:10">
      <c r="A18" s="9"/>
      <c r="B18" s="9" t="s">
        <v>45</v>
      </c>
      <c r="C18" s="9" t="s">
        <v>112</v>
      </c>
      <c r="D18" s="106">
        <v>0</v>
      </c>
      <c r="E18" s="90">
        <f>D18-(D18*20%)</f>
        <v>0</v>
      </c>
      <c r="F18" s="56">
        <v>45</v>
      </c>
      <c r="G18" s="57" t="s">
        <v>3</v>
      </c>
      <c r="H18" s="56">
        <v>2</v>
      </c>
      <c r="I18" s="57" t="s">
        <v>37</v>
      </c>
      <c r="J18" s="9" t="s">
        <v>179</v>
      </c>
    </row>
    <row r="19" spans="1:10">
      <c r="A19" s="9"/>
      <c r="B19" s="9" t="s">
        <v>38</v>
      </c>
      <c r="C19" s="9" t="s">
        <v>112</v>
      </c>
      <c r="D19" s="106">
        <v>180</v>
      </c>
      <c r="E19" s="90">
        <f t="shared" ref="E19:E20" si="0">D19-(D19*20%)</f>
        <v>144</v>
      </c>
      <c r="F19" s="56">
        <v>45</v>
      </c>
      <c r="G19" s="57" t="s">
        <v>3</v>
      </c>
      <c r="H19" s="56">
        <v>3</v>
      </c>
      <c r="I19" s="57" t="s">
        <v>37</v>
      </c>
      <c r="J19" s="9"/>
    </row>
    <row r="20" spans="1:10">
      <c r="A20" s="9"/>
      <c r="B20" s="9" t="s">
        <v>39</v>
      </c>
      <c r="C20" s="9" t="s">
        <v>112</v>
      </c>
      <c r="D20" s="106">
        <v>250</v>
      </c>
      <c r="E20" s="90">
        <f t="shared" si="0"/>
        <v>200</v>
      </c>
      <c r="F20" s="56">
        <v>45</v>
      </c>
      <c r="G20" s="57" t="s">
        <v>3</v>
      </c>
      <c r="H20" s="56">
        <v>2</v>
      </c>
      <c r="I20" s="57" t="s">
        <v>37</v>
      </c>
      <c r="J20" s="9"/>
    </row>
    <row r="21" spans="1:10">
      <c r="A21" s="9"/>
      <c r="B21" s="9" t="s">
        <v>40</v>
      </c>
      <c r="C21" s="9"/>
      <c r="D21" s="106"/>
      <c r="E21" s="90"/>
      <c r="F21" s="56"/>
      <c r="G21" s="57"/>
      <c r="H21" s="56"/>
      <c r="I21" s="57"/>
      <c r="J21" s="9"/>
    </row>
    <row r="22" spans="1:10">
      <c r="A22" s="9"/>
      <c r="B22" s="9" t="s">
        <v>125</v>
      </c>
      <c r="C22" s="9" t="s">
        <v>112</v>
      </c>
      <c r="D22" s="106">
        <v>120</v>
      </c>
      <c r="E22" s="90">
        <f>D22</f>
        <v>120</v>
      </c>
      <c r="F22" s="56">
        <v>45</v>
      </c>
      <c r="G22" s="57" t="s">
        <v>3</v>
      </c>
      <c r="H22" s="56">
        <v>2</v>
      </c>
      <c r="I22" s="57" t="s">
        <v>37</v>
      </c>
      <c r="J22" s="9" t="s">
        <v>196</v>
      </c>
    </row>
    <row r="23" spans="1:10">
      <c r="A23" s="9"/>
      <c r="B23" s="9" t="s">
        <v>126</v>
      </c>
      <c r="C23" s="9" t="s">
        <v>112</v>
      </c>
      <c r="D23" s="106">
        <v>120</v>
      </c>
      <c r="E23" s="90">
        <f t="shared" ref="E23:E24" si="1">D23</f>
        <v>120</v>
      </c>
      <c r="F23" s="56">
        <v>45</v>
      </c>
      <c r="G23" s="57" t="s">
        <v>3</v>
      </c>
      <c r="H23" s="56">
        <v>2</v>
      </c>
      <c r="I23" s="57" t="s">
        <v>37</v>
      </c>
      <c r="J23" s="9" t="s">
        <v>197</v>
      </c>
    </row>
    <row r="24" spans="1:10">
      <c r="A24" s="9"/>
      <c r="B24" s="9" t="s">
        <v>127</v>
      </c>
      <c r="C24" s="9" t="s">
        <v>112</v>
      </c>
      <c r="D24" s="106"/>
      <c r="E24" s="90">
        <f t="shared" si="1"/>
        <v>0</v>
      </c>
      <c r="F24" s="56"/>
      <c r="G24" s="57" t="s">
        <v>3</v>
      </c>
      <c r="H24" s="56"/>
      <c r="I24" s="57" t="s">
        <v>37</v>
      </c>
      <c r="J24" s="9"/>
    </row>
    <row r="25" spans="1:10" ht="21">
      <c r="A25" s="9">
        <v>2</v>
      </c>
      <c r="B25" s="60" t="s">
        <v>44</v>
      </c>
      <c r="C25" s="9"/>
      <c r="D25" s="106"/>
      <c r="E25" s="90"/>
      <c r="F25" s="56"/>
      <c r="G25" s="57"/>
      <c r="H25" s="56"/>
      <c r="I25" s="57"/>
      <c r="J25" s="9"/>
    </row>
    <row r="26" spans="1:10">
      <c r="A26" s="9"/>
      <c r="B26" s="9" t="s">
        <v>45</v>
      </c>
      <c r="C26" s="9" t="s">
        <v>112</v>
      </c>
      <c r="D26" s="106">
        <v>120</v>
      </c>
      <c r="E26" s="90">
        <f>D26</f>
        <v>120</v>
      </c>
      <c r="F26" s="56">
        <v>45</v>
      </c>
      <c r="G26" s="57" t="s">
        <v>3</v>
      </c>
      <c r="H26" s="56">
        <v>1</v>
      </c>
      <c r="I26" s="57" t="s">
        <v>37</v>
      </c>
      <c r="J26" s="9"/>
    </row>
    <row r="27" spans="1:10">
      <c r="A27" s="9"/>
      <c r="B27" s="9" t="s">
        <v>38</v>
      </c>
      <c r="C27" s="9" t="s">
        <v>112</v>
      </c>
      <c r="D27" s="106">
        <v>180</v>
      </c>
      <c r="E27" s="90">
        <f t="shared" ref="E27:E28" si="2">D27</f>
        <v>180</v>
      </c>
      <c r="F27" s="56">
        <v>45</v>
      </c>
      <c r="G27" s="57" t="s">
        <v>3</v>
      </c>
      <c r="H27" s="56">
        <v>1</v>
      </c>
      <c r="I27" s="57" t="s">
        <v>37</v>
      </c>
      <c r="J27" s="9"/>
    </row>
    <row r="28" spans="1:10">
      <c r="A28" s="9"/>
      <c r="B28" s="9" t="s">
        <v>39</v>
      </c>
      <c r="C28" s="9" t="s">
        <v>112</v>
      </c>
      <c r="D28" s="106">
        <v>200</v>
      </c>
      <c r="E28" s="90">
        <f t="shared" si="2"/>
        <v>200</v>
      </c>
      <c r="F28" s="56">
        <v>45</v>
      </c>
      <c r="G28" s="57" t="s">
        <v>3</v>
      </c>
      <c r="H28" s="56">
        <v>2</v>
      </c>
      <c r="I28" s="57" t="s">
        <v>37</v>
      </c>
      <c r="J28" s="9"/>
    </row>
    <row r="29" spans="1:10">
      <c r="A29" s="9"/>
      <c r="B29" s="9" t="s">
        <v>46</v>
      </c>
      <c r="C29" s="9"/>
      <c r="D29" s="106"/>
      <c r="E29" s="90"/>
      <c r="F29" s="56"/>
      <c r="G29" s="57"/>
      <c r="H29" s="56"/>
      <c r="I29" s="57"/>
      <c r="J29" s="9"/>
    </row>
    <row r="30" spans="1:10">
      <c r="A30" s="9"/>
      <c r="B30" s="9" t="s">
        <v>125</v>
      </c>
      <c r="C30" s="9" t="s">
        <v>112</v>
      </c>
      <c r="D30" s="106">
        <v>100</v>
      </c>
      <c r="E30" s="90">
        <f>D30</f>
        <v>100</v>
      </c>
      <c r="F30" s="56">
        <v>45</v>
      </c>
      <c r="G30" s="57" t="s">
        <v>3</v>
      </c>
      <c r="H30" s="56">
        <v>1</v>
      </c>
      <c r="I30" s="57" t="s">
        <v>37</v>
      </c>
      <c r="J30" s="9"/>
    </row>
    <row r="31" spans="1:10">
      <c r="A31" s="9"/>
      <c r="B31" s="9" t="s">
        <v>126</v>
      </c>
      <c r="C31" s="9" t="s">
        <v>112</v>
      </c>
      <c r="D31" s="106">
        <v>100</v>
      </c>
      <c r="E31" s="90">
        <f t="shared" ref="E31:E32" si="3">D31</f>
        <v>100</v>
      </c>
      <c r="F31" s="56">
        <v>45</v>
      </c>
      <c r="G31" s="57" t="s">
        <v>3</v>
      </c>
      <c r="H31" s="56">
        <v>1</v>
      </c>
      <c r="I31" s="57" t="s">
        <v>37</v>
      </c>
      <c r="J31" s="9"/>
    </row>
    <row r="32" spans="1:10">
      <c r="A32" s="9"/>
      <c r="B32" s="9" t="s">
        <v>127</v>
      </c>
      <c r="C32" s="9" t="s">
        <v>112</v>
      </c>
      <c r="D32" s="106"/>
      <c r="E32" s="90">
        <f t="shared" si="3"/>
        <v>0</v>
      </c>
      <c r="F32" s="56"/>
      <c r="G32" s="57" t="s">
        <v>3</v>
      </c>
      <c r="H32" s="56"/>
      <c r="I32" s="57" t="s">
        <v>37</v>
      </c>
      <c r="J32" s="9"/>
    </row>
    <row r="33" spans="1:10" ht="21">
      <c r="A33" s="9">
        <v>3</v>
      </c>
      <c r="B33" s="61" t="s">
        <v>47</v>
      </c>
      <c r="C33" s="9"/>
      <c r="D33" s="106"/>
      <c r="E33" s="90"/>
      <c r="F33" s="56"/>
      <c r="G33" s="57"/>
      <c r="H33" s="56"/>
      <c r="I33" s="57"/>
      <c r="J33" s="9"/>
    </row>
    <row r="34" spans="1:10">
      <c r="A34" s="9"/>
      <c r="B34" s="9" t="s">
        <v>38</v>
      </c>
      <c r="C34" s="9" t="s">
        <v>3</v>
      </c>
      <c r="D34" s="106"/>
      <c r="E34" s="90">
        <f>D34</f>
        <v>0</v>
      </c>
      <c r="F34" s="56"/>
      <c r="G34" s="57" t="s">
        <v>3</v>
      </c>
      <c r="H34" s="56"/>
      <c r="I34" s="57" t="s">
        <v>37</v>
      </c>
      <c r="J34" s="9"/>
    </row>
    <row r="35" spans="1:10">
      <c r="A35" s="9"/>
      <c r="B35" s="9" t="s">
        <v>39</v>
      </c>
      <c r="C35" s="9" t="s">
        <v>3</v>
      </c>
      <c r="D35" s="106"/>
      <c r="E35" s="90">
        <f t="shared" ref="E35:E39" si="4">D35</f>
        <v>0</v>
      </c>
      <c r="F35" s="56"/>
      <c r="G35" s="57" t="s">
        <v>3</v>
      </c>
      <c r="H35" s="56"/>
      <c r="I35" s="57" t="s">
        <v>37</v>
      </c>
      <c r="J35" s="9"/>
    </row>
    <row r="36" spans="1:10">
      <c r="A36" s="9"/>
      <c r="B36" s="9" t="s">
        <v>48</v>
      </c>
      <c r="C36" s="9" t="s">
        <v>3</v>
      </c>
      <c r="D36" s="106"/>
      <c r="E36" s="90">
        <f t="shared" si="4"/>
        <v>0</v>
      </c>
      <c r="F36" s="56"/>
      <c r="G36" s="57" t="s">
        <v>3</v>
      </c>
      <c r="H36" s="56"/>
      <c r="I36" s="57" t="s">
        <v>37</v>
      </c>
      <c r="J36" s="9"/>
    </row>
    <row r="37" spans="1:10">
      <c r="A37" s="9"/>
      <c r="B37" s="9" t="s">
        <v>49</v>
      </c>
      <c r="C37" s="9" t="s">
        <v>3</v>
      </c>
      <c r="D37" s="106"/>
      <c r="E37" s="90">
        <f t="shared" si="4"/>
        <v>0</v>
      </c>
      <c r="F37" s="56"/>
      <c r="G37" s="57" t="s">
        <v>3</v>
      </c>
      <c r="H37" s="56"/>
      <c r="I37" s="57" t="s">
        <v>37</v>
      </c>
      <c r="J37" s="9"/>
    </row>
    <row r="38" spans="1:10">
      <c r="A38" s="9"/>
      <c r="B38" s="9" t="s">
        <v>41</v>
      </c>
      <c r="C38" s="9" t="s">
        <v>3</v>
      </c>
      <c r="D38" s="106"/>
      <c r="E38" s="90">
        <f t="shared" si="4"/>
        <v>0</v>
      </c>
      <c r="F38" s="56"/>
      <c r="G38" s="57" t="s">
        <v>3</v>
      </c>
      <c r="H38" s="56"/>
      <c r="I38" s="57" t="s">
        <v>37</v>
      </c>
      <c r="J38" s="9"/>
    </row>
    <row r="39" spans="1:10">
      <c r="A39" s="9"/>
      <c r="B39" s="9" t="s">
        <v>42</v>
      </c>
      <c r="C39" s="9" t="s">
        <v>3</v>
      </c>
      <c r="D39" s="106"/>
      <c r="E39" s="90">
        <f t="shared" si="4"/>
        <v>0</v>
      </c>
      <c r="F39" s="56"/>
      <c r="G39" s="57" t="s">
        <v>3</v>
      </c>
      <c r="H39" s="56"/>
      <c r="I39" s="57" t="s">
        <v>37</v>
      </c>
      <c r="J39" s="9"/>
    </row>
    <row r="40" spans="1:10" ht="21">
      <c r="A40" s="9">
        <v>4</v>
      </c>
      <c r="B40" s="60" t="s">
        <v>128</v>
      </c>
      <c r="C40" s="9"/>
      <c r="D40" s="106"/>
      <c r="E40" s="90"/>
      <c r="F40" s="56"/>
      <c r="G40" s="57"/>
      <c r="H40" s="56"/>
      <c r="I40" s="57"/>
      <c r="J40" s="9"/>
    </row>
    <row r="41" spans="1:10">
      <c r="A41" s="9"/>
      <c r="B41" s="9" t="s">
        <v>45</v>
      </c>
      <c r="C41" s="9" t="s">
        <v>3</v>
      </c>
      <c r="D41" s="106"/>
      <c r="E41" s="90">
        <f>D41</f>
        <v>0</v>
      </c>
      <c r="F41" s="56"/>
      <c r="G41" s="57" t="s">
        <v>3</v>
      </c>
      <c r="H41" s="56"/>
      <c r="I41" s="57" t="s">
        <v>37</v>
      </c>
      <c r="J41" s="9"/>
    </row>
    <row r="42" spans="1:10">
      <c r="A42" s="9"/>
      <c r="B42" s="9" t="s">
        <v>38</v>
      </c>
      <c r="C42" s="9" t="s">
        <v>3</v>
      </c>
      <c r="D42" s="106"/>
      <c r="E42" s="90">
        <f t="shared" ref="E42:E43" si="5">D42</f>
        <v>0</v>
      </c>
      <c r="F42" s="56"/>
      <c r="G42" s="57" t="s">
        <v>3</v>
      </c>
      <c r="H42" s="56"/>
      <c r="I42" s="57" t="s">
        <v>37</v>
      </c>
      <c r="J42" s="9"/>
    </row>
    <row r="43" spans="1:10">
      <c r="A43" s="9"/>
      <c r="B43" s="9" t="s">
        <v>39</v>
      </c>
      <c r="C43" s="9" t="s">
        <v>3</v>
      </c>
      <c r="D43" s="106"/>
      <c r="E43" s="90">
        <f t="shared" si="5"/>
        <v>0</v>
      </c>
      <c r="F43" s="56"/>
      <c r="G43" s="57" t="s">
        <v>3</v>
      </c>
      <c r="H43" s="56"/>
      <c r="I43" s="57" t="s">
        <v>37</v>
      </c>
      <c r="J43" s="9"/>
    </row>
    <row r="44" spans="1:10">
      <c r="A44" s="9"/>
      <c r="B44" s="9" t="s">
        <v>129</v>
      </c>
      <c r="C44" s="9"/>
      <c r="D44" s="106"/>
      <c r="E44" s="90"/>
      <c r="F44" s="56"/>
      <c r="G44" s="57"/>
      <c r="H44" s="56"/>
      <c r="I44" s="57"/>
      <c r="J44" s="9"/>
    </row>
    <row r="45" spans="1:10">
      <c r="A45" s="9"/>
      <c r="B45" s="9" t="s">
        <v>125</v>
      </c>
      <c r="C45" s="9" t="s">
        <v>3</v>
      </c>
      <c r="D45" s="106"/>
      <c r="E45" s="90">
        <f>D45</f>
        <v>0</v>
      </c>
      <c r="F45" s="56"/>
      <c r="G45" s="57" t="s">
        <v>3</v>
      </c>
      <c r="H45" s="56"/>
      <c r="I45" s="57" t="s">
        <v>37</v>
      </c>
      <c r="J45" s="9"/>
    </row>
    <row r="46" spans="1:10">
      <c r="A46" s="9"/>
      <c r="B46" s="9" t="s">
        <v>126</v>
      </c>
      <c r="C46" s="9" t="s">
        <v>3</v>
      </c>
      <c r="D46" s="106"/>
      <c r="E46" s="90">
        <f t="shared" ref="E46:E47" si="6">D46</f>
        <v>0</v>
      </c>
      <c r="F46" s="56"/>
      <c r="G46" s="57" t="s">
        <v>3</v>
      </c>
      <c r="H46" s="56"/>
      <c r="I46" s="57" t="s">
        <v>37</v>
      </c>
      <c r="J46" s="9"/>
    </row>
    <row r="47" spans="1:10">
      <c r="A47" s="9"/>
      <c r="B47" s="9" t="s">
        <v>127</v>
      </c>
      <c r="C47" s="9" t="s">
        <v>3</v>
      </c>
      <c r="D47" s="106"/>
      <c r="E47" s="90">
        <f t="shared" si="6"/>
        <v>0</v>
      </c>
      <c r="F47" s="56"/>
      <c r="G47" s="57" t="s">
        <v>3</v>
      </c>
      <c r="H47" s="56"/>
      <c r="I47" s="57" t="s">
        <v>37</v>
      </c>
      <c r="J47" s="9"/>
    </row>
    <row r="48" spans="1:10">
      <c r="A48" s="9">
        <v>5</v>
      </c>
      <c r="B48" s="9" t="s">
        <v>116</v>
      </c>
      <c r="C48" s="9"/>
      <c r="D48" s="106"/>
      <c r="E48" s="90"/>
      <c r="F48" s="56"/>
      <c r="G48" s="57"/>
      <c r="H48" s="56"/>
      <c r="I48" s="57"/>
      <c r="J48" s="9"/>
    </row>
    <row r="49" spans="1:15" ht="21">
      <c r="A49" s="9"/>
      <c r="B49" s="9" t="s">
        <v>45</v>
      </c>
      <c r="C49" s="9" t="s">
        <v>3</v>
      </c>
      <c r="D49" s="106"/>
      <c r="E49" s="91">
        <f>D49</f>
        <v>0</v>
      </c>
      <c r="F49" s="56"/>
      <c r="G49" s="57" t="s">
        <v>3</v>
      </c>
      <c r="H49" s="56"/>
      <c r="I49" s="57" t="s">
        <v>37</v>
      </c>
      <c r="J49" s="62"/>
    </row>
    <row r="50" spans="1:15">
      <c r="A50" s="9"/>
      <c r="B50" s="9" t="s">
        <v>38</v>
      </c>
      <c r="C50" s="9" t="s">
        <v>3</v>
      </c>
      <c r="D50" s="106"/>
      <c r="E50" s="91">
        <f t="shared" ref="E50:E51" si="7">D50</f>
        <v>0</v>
      </c>
      <c r="F50" s="56"/>
      <c r="G50" s="57" t="s">
        <v>3</v>
      </c>
      <c r="H50" s="56"/>
      <c r="I50" s="57" t="s">
        <v>37</v>
      </c>
      <c r="J50" s="63"/>
    </row>
    <row r="51" spans="1:15">
      <c r="A51" s="9"/>
      <c r="B51" s="9" t="s">
        <v>39</v>
      </c>
      <c r="C51" s="9" t="s">
        <v>3</v>
      </c>
      <c r="D51" s="106"/>
      <c r="E51" s="91">
        <f t="shared" si="7"/>
        <v>0</v>
      </c>
      <c r="F51" s="56"/>
      <c r="G51" s="57" t="s">
        <v>3</v>
      </c>
      <c r="H51" s="56"/>
      <c r="I51" s="57" t="s">
        <v>37</v>
      </c>
      <c r="J51" s="63"/>
    </row>
    <row r="52" spans="1:15">
      <c r="A52" s="9"/>
      <c r="B52" s="9"/>
      <c r="C52" s="9"/>
      <c r="D52" s="91"/>
      <c r="E52" s="91"/>
      <c r="F52" s="56"/>
      <c r="G52" s="57"/>
      <c r="H52" s="56"/>
      <c r="I52" s="57"/>
      <c r="J52" s="63"/>
    </row>
    <row r="53" spans="1:15" ht="21">
      <c r="A53" s="1" t="s">
        <v>50</v>
      </c>
      <c r="B53" s="2"/>
      <c r="C53" s="2"/>
      <c r="D53" s="89"/>
      <c r="E53" s="89"/>
      <c r="F53" s="70" t="s">
        <v>51</v>
      </c>
      <c r="G53" s="71" t="s">
        <v>9</v>
      </c>
      <c r="H53" s="70" t="s">
        <v>10</v>
      </c>
      <c r="I53" s="71" t="s">
        <v>9</v>
      </c>
      <c r="J53" s="2"/>
      <c r="K53" s="75" t="s">
        <v>135</v>
      </c>
      <c r="L53" s="75" t="s">
        <v>137</v>
      </c>
      <c r="M53" s="99" t="s">
        <v>138</v>
      </c>
      <c r="N53" s="99" t="s">
        <v>151</v>
      </c>
      <c r="O53" s="75" t="s">
        <v>136</v>
      </c>
    </row>
    <row r="54" spans="1:15">
      <c r="A54" s="9">
        <v>1</v>
      </c>
      <c r="B54" s="9" t="s">
        <v>52</v>
      </c>
      <c r="C54" s="9"/>
      <c r="D54" s="90"/>
      <c r="E54" s="90"/>
      <c r="F54" s="56"/>
      <c r="G54" s="57"/>
      <c r="H54" s="56"/>
      <c r="I54" s="57"/>
      <c r="J54" s="9"/>
      <c r="L54" s="5">
        <v>7</v>
      </c>
      <c r="M54" s="97">
        <v>31</v>
      </c>
      <c r="N54" s="97">
        <v>150</v>
      </c>
    </row>
    <row r="55" spans="1:15" ht="22.5">
      <c r="A55" s="9"/>
      <c r="B55" s="33" t="s">
        <v>53</v>
      </c>
      <c r="C55" s="9" t="s">
        <v>134</v>
      </c>
      <c r="D55" s="92">
        <v>4500</v>
      </c>
      <c r="E55" s="93">
        <f>$K$55+$L$55+$O$55</f>
        <v>2664.2857142857142</v>
      </c>
      <c r="F55" s="56">
        <v>2</v>
      </c>
      <c r="G55" s="65" t="s">
        <v>54</v>
      </c>
      <c r="H55" s="149">
        <v>2</v>
      </c>
      <c r="I55" s="57" t="s">
        <v>20</v>
      </c>
      <c r="J55" s="9" t="s">
        <v>182</v>
      </c>
      <c r="K55" s="5">
        <v>1500</v>
      </c>
      <c r="L55" s="100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134</v>
      </c>
      <c r="D56" s="92">
        <v>3000</v>
      </c>
      <c r="E56" s="93">
        <f t="shared" ref="E56:E61" si="8">$K$55+$L$55+$O$55</f>
        <v>2664.2857142857142</v>
      </c>
      <c r="F56" s="56">
        <v>12</v>
      </c>
      <c r="G56" s="65" t="s">
        <v>54</v>
      </c>
      <c r="H56" s="66">
        <v>2</v>
      </c>
      <c r="I56" s="57" t="s">
        <v>20</v>
      </c>
      <c r="J56" s="9" t="s">
        <v>184</v>
      </c>
    </row>
    <row r="57" spans="1:15" ht="22.5">
      <c r="A57" s="9"/>
      <c r="B57" s="33" t="s">
        <v>56</v>
      </c>
      <c r="C57" s="9" t="s">
        <v>134</v>
      </c>
      <c r="D57" s="144">
        <v>2800</v>
      </c>
      <c r="E57" s="93">
        <f t="shared" si="8"/>
        <v>2664.2857142857142</v>
      </c>
      <c r="F57" s="67">
        <v>1</v>
      </c>
      <c r="G57" s="65" t="s">
        <v>54</v>
      </c>
      <c r="H57" s="66">
        <v>2</v>
      </c>
      <c r="I57" s="57" t="s">
        <v>20</v>
      </c>
      <c r="J57" s="9"/>
    </row>
    <row r="58" spans="1:15" ht="22.5">
      <c r="A58" s="9"/>
      <c r="B58" s="33" t="s">
        <v>57</v>
      </c>
      <c r="C58" s="9" t="s">
        <v>134</v>
      </c>
      <c r="D58" s="92">
        <v>2500</v>
      </c>
      <c r="E58" s="93">
        <f t="shared" si="8"/>
        <v>2664.2857142857142</v>
      </c>
      <c r="F58" s="56"/>
      <c r="G58" s="65" t="s">
        <v>54</v>
      </c>
      <c r="H58" s="66"/>
      <c r="I58" s="57" t="s">
        <v>20</v>
      </c>
      <c r="J58" s="9"/>
    </row>
    <row r="59" spans="1:15" ht="22.5">
      <c r="A59" s="9"/>
      <c r="B59" s="33" t="s">
        <v>58</v>
      </c>
      <c r="C59" s="9" t="s">
        <v>134</v>
      </c>
      <c r="D59" s="92">
        <v>2800</v>
      </c>
      <c r="E59" s="93">
        <f t="shared" si="8"/>
        <v>2664.2857142857142</v>
      </c>
      <c r="F59" s="56">
        <v>6</v>
      </c>
      <c r="G59" s="65" t="s">
        <v>54</v>
      </c>
      <c r="H59" s="164">
        <v>3</v>
      </c>
      <c r="I59" s="57" t="s">
        <v>20</v>
      </c>
      <c r="J59" s="9"/>
    </row>
    <row r="60" spans="1:15" ht="22.5">
      <c r="A60" s="9"/>
      <c r="B60" s="33" t="s">
        <v>117</v>
      </c>
      <c r="C60" s="9" t="s">
        <v>134</v>
      </c>
      <c r="D60" s="144">
        <v>2800</v>
      </c>
      <c r="E60" s="93">
        <f t="shared" si="8"/>
        <v>2664.2857142857142</v>
      </c>
      <c r="F60" s="56"/>
      <c r="G60" s="65" t="s">
        <v>54</v>
      </c>
      <c r="H60" s="66"/>
      <c r="I60" s="57" t="s">
        <v>20</v>
      </c>
      <c r="J60" s="9"/>
    </row>
    <row r="61" spans="1:15" ht="22.5">
      <c r="A61" s="9"/>
      <c r="B61" s="33" t="s">
        <v>60</v>
      </c>
      <c r="C61" s="9" t="s">
        <v>134</v>
      </c>
      <c r="D61" s="92">
        <v>2500</v>
      </c>
      <c r="E61" s="93">
        <f t="shared" si="8"/>
        <v>2664.2857142857142</v>
      </c>
      <c r="F61" s="56"/>
      <c r="G61" s="65" t="s">
        <v>54</v>
      </c>
      <c r="H61" s="66"/>
      <c r="I61" s="57" t="s">
        <v>20</v>
      </c>
      <c r="J61" s="9"/>
    </row>
    <row r="62" spans="1:15">
      <c r="A62" s="9">
        <v>2</v>
      </c>
      <c r="B62" s="9" t="s">
        <v>61</v>
      </c>
      <c r="C62" s="9"/>
      <c r="D62" s="90"/>
      <c r="E62" s="90"/>
      <c r="F62" s="56"/>
      <c r="G62" s="65" t="s">
        <v>54</v>
      </c>
      <c r="H62" s="66"/>
      <c r="I62" s="57" t="s">
        <v>20</v>
      </c>
      <c r="J62" s="9"/>
    </row>
    <row r="63" spans="1:15" ht="21">
      <c r="A63" s="9"/>
      <c r="B63" s="9" t="s">
        <v>62</v>
      </c>
      <c r="C63" s="9" t="s">
        <v>134</v>
      </c>
      <c r="D63" s="90"/>
      <c r="E63" s="90">
        <f>D63</f>
        <v>0</v>
      </c>
      <c r="F63" s="56"/>
      <c r="G63" s="65" t="s">
        <v>54</v>
      </c>
      <c r="H63" s="56"/>
      <c r="I63" s="57" t="s">
        <v>20</v>
      </c>
      <c r="J63" s="62"/>
    </row>
    <row r="64" spans="1:15">
      <c r="A64" s="9"/>
      <c r="B64" s="9" t="s">
        <v>63</v>
      </c>
      <c r="C64" s="9" t="s">
        <v>134</v>
      </c>
      <c r="D64" s="90"/>
      <c r="E64" s="90">
        <f t="shared" ref="E64:E67" si="9">D64</f>
        <v>0</v>
      </c>
      <c r="F64" s="56"/>
      <c r="G64" s="65" t="s">
        <v>54</v>
      </c>
      <c r="H64" s="56"/>
      <c r="I64" s="57" t="s">
        <v>20</v>
      </c>
      <c r="J64" s="9"/>
    </row>
    <row r="65" spans="1:10" ht="21">
      <c r="A65" s="9"/>
      <c r="B65" s="9" t="s">
        <v>64</v>
      </c>
      <c r="C65" s="9" t="s">
        <v>134</v>
      </c>
      <c r="D65" s="90"/>
      <c r="E65" s="90">
        <f t="shared" si="9"/>
        <v>0</v>
      </c>
      <c r="F65" s="58"/>
      <c r="G65" s="65" t="s">
        <v>54</v>
      </c>
      <c r="H65" s="56"/>
      <c r="I65" s="57" t="s">
        <v>20</v>
      </c>
      <c r="J65" s="9"/>
    </row>
    <row r="66" spans="1:10">
      <c r="A66" s="9"/>
      <c r="B66" s="9" t="s">
        <v>65</v>
      </c>
      <c r="C66" s="9" t="s">
        <v>134</v>
      </c>
      <c r="D66" s="90"/>
      <c r="E66" s="90">
        <f t="shared" si="9"/>
        <v>0</v>
      </c>
      <c r="F66" s="56"/>
      <c r="G66" s="65" t="s">
        <v>54</v>
      </c>
      <c r="H66" s="56"/>
      <c r="I66" s="57" t="s">
        <v>20</v>
      </c>
      <c r="J66" s="9"/>
    </row>
    <row r="67" spans="1:10">
      <c r="A67" s="9"/>
      <c r="B67" s="9" t="s">
        <v>66</v>
      </c>
      <c r="C67" s="9" t="s">
        <v>134</v>
      </c>
      <c r="D67" s="90"/>
      <c r="E67" s="90">
        <f t="shared" si="9"/>
        <v>0</v>
      </c>
      <c r="F67" s="56"/>
      <c r="G67" s="65" t="s">
        <v>54</v>
      </c>
      <c r="H67" s="56"/>
      <c r="I67" s="57" t="s">
        <v>20</v>
      </c>
      <c r="J67" s="9"/>
    </row>
    <row r="68" spans="1:10">
      <c r="A68" s="9">
        <v>3</v>
      </c>
      <c r="B68" s="9" t="s">
        <v>67</v>
      </c>
      <c r="C68" s="9"/>
      <c r="D68" s="90"/>
      <c r="E68" s="90"/>
      <c r="F68" s="56"/>
      <c r="G68" s="65"/>
      <c r="H68" s="56"/>
      <c r="I68" s="57"/>
      <c r="J68" s="9"/>
    </row>
    <row r="69" spans="1:10">
      <c r="A69" s="9"/>
      <c r="B69" s="9" t="s">
        <v>68</v>
      </c>
      <c r="C69" s="9" t="s">
        <v>118</v>
      </c>
      <c r="D69" s="90"/>
      <c r="E69" s="90">
        <f>D69</f>
        <v>0</v>
      </c>
      <c r="F69" s="56"/>
      <c r="G69" s="65" t="s">
        <v>54</v>
      </c>
      <c r="H69" s="56"/>
      <c r="I69" s="57" t="s">
        <v>20</v>
      </c>
      <c r="J69" s="9"/>
    </row>
    <row r="70" spans="1:10">
      <c r="A70" s="9"/>
      <c r="B70" s="9" t="s">
        <v>69</v>
      </c>
      <c r="C70" s="9" t="s">
        <v>20</v>
      </c>
      <c r="D70" s="90"/>
      <c r="E70" s="90">
        <f>D70</f>
        <v>0</v>
      </c>
      <c r="F70" s="56"/>
      <c r="G70" s="65" t="s">
        <v>54</v>
      </c>
      <c r="H70" s="56"/>
      <c r="I70" s="57" t="s">
        <v>20</v>
      </c>
      <c r="J70" s="9"/>
    </row>
    <row r="71" spans="1:10" ht="21">
      <c r="A71" s="1" t="s">
        <v>70</v>
      </c>
      <c r="B71" s="2"/>
      <c r="C71" s="2"/>
      <c r="D71" s="89"/>
      <c r="E71" s="89"/>
      <c r="F71" s="70" t="s">
        <v>1</v>
      </c>
      <c r="G71" s="71" t="s">
        <v>9</v>
      </c>
      <c r="H71" s="70" t="s">
        <v>10</v>
      </c>
      <c r="I71" s="71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0">
        <v>25000</v>
      </c>
      <c r="E72" s="90">
        <v>0</v>
      </c>
      <c r="F72" s="140"/>
      <c r="G72" s="57" t="s">
        <v>72</v>
      </c>
      <c r="H72" s="140"/>
      <c r="I72" s="57" t="s">
        <v>20</v>
      </c>
      <c r="J72" s="63"/>
    </row>
    <row r="73" spans="1:10" ht="21">
      <c r="A73" s="9">
        <v>2</v>
      </c>
      <c r="B73" s="9" t="s">
        <v>73</v>
      </c>
      <c r="C73" s="9" t="s">
        <v>72</v>
      </c>
      <c r="D73" s="90">
        <v>15000</v>
      </c>
      <c r="E73" s="90">
        <v>0</v>
      </c>
      <c r="F73" s="141"/>
      <c r="G73" s="57" t="s">
        <v>72</v>
      </c>
      <c r="H73" s="140"/>
      <c r="I73" s="57" t="s">
        <v>20</v>
      </c>
      <c r="J73" s="63"/>
    </row>
    <row r="74" spans="1:10">
      <c r="A74" s="9">
        <v>3</v>
      </c>
      <c r="B74" s="9" t="s">
        <v>74</v>
      </c>
      <c r="C74" s="9" t="s">
        <v>72</v>
      </c>
      <c r="D74" s="90">
        <v>10000</v>
      </c>
      <c r="E74" s="90">
        <v>0</v>
      </c>
      <c r="F74" s="140"/>
      <c r="G74" s="57" t="s">
        <v>72</v>
      </c>
      <c r="H74" s="140"/>
      <c r="I74" s="57" t="s">
        <v>20</v>
      </c>
      <c r="J74" s="63"/>
    </row>
    <row r="75" spans="1:10">
      <c r="A75" s="9">
        <v>4</v>
      </c>
      <c r="B75" s="9" t="s">
        <v>75</v>
      </c>
      <c r="C75" s="9" t="s">
        <v>72</v>
      </c>
      <c r="D75" s="90">
        <v>5000</v>
      </c>
      <c r="E75" s="90">
        <v>0</v>
      </c>
      <c r="F75" s="138">
        <v>1</v>
      </c>
      <c r="G75" s="57" t="s">
        <v>72</v>
      </c>
      <c r="H75" s="140">
        <v>4</v>
      </c>
      <c r="I75" s="57" t="s">
        <v>20</v>
      </c>
      <c r="J75" s="63" t="s">
        <v>198</v>
      </c>
    </row>
    <row r="76" spans="1:10">
      <c r="A76" s="9">
        <v>5</v>
      </c>
      <c r="B76" s="9" t="s">
        <v>76</v>
      </c>
      <c r="C76" s="9" t="s">
        <v>72</v>
      </c>
      <c r="D76" s="90">
        <v>3000</v>
      </c>
      <c r="E76" s="90">
        <v>0</v>
      </c>
      <c r="F76" s="140">
        <v>3</v>
      </c>
      <c r="G76" s="57" t="s">
        <v>72</v>
      </c>
      <c r="H76" s="140">
        <v>4</v>
      </c>
      <c r="I76" s="57" t="s">
        <v>20</v>
      </c>
      <c r="J76" s="63" t="s">
        <v>183</v>
      </c>
    </row>
    <row r="77" spans="1:10">
      <c r="A77" s="9">
        <v>6</v>
      </c>
      <c r="B77" s="9" t="s">
        <v>77</v>
      </c>
      <c r="C77" s="9" t="s">
        <v>3</v>
      </c>
      <c r="D77" s="90">
        <v>500</v>
      </c>
      <c r="E77" s="90">
        <v>500</v>
      </c>
      <c r="F77" s="140">
        <v>5</v>
      </c>
      <c r="G77" s="57" t="s">
        <v>3</v>
      </c>
      <c r="H77" s="140"/>
      <c r="I77" s="57"/>
      <c r="J77" s="63"/>
    </row>
    <row r="78" spans="1:10">
      <c r="A78" s="5">
        <v>7</v>
      </c>
      <c r="B78" s="9" t="s">
        <v>78</v>
      </c>
      <c r="C78" s="9" t="s">
        <v>3</v>
      </c>
      <c r="D78" s="90">
        <v>300</v>
      </c>
      <c r="E78" s="90">
        <v>300</v>
      </c>
      <c r="F78" s="140">
        <v>8</v>
      </c>
      <c r="G78" s="57" t="s">
        <v>3</v>
      </c>
      <c r="H78" s="140"/>
      <c r="I78" s="57"/>
      <c r="J78" s="64"/>
    </row>
    <row r="79" spans="1:10">
      <c r="A79" s="9">
        <v>8</v>
      </c>
      <c r="B79" s="9" t="s">
        <v>79</v>
      </c>
      <c r="C79" s="9" t="s">
        <v>3</v>
      </c>
      <c r="D79" s="90">
        <v>800</v>
      </c>
      <c r="E79" s="90">
        <v>800</v>
      </c>
      <c r="F79" s="140"/>
      <c r="G79" s="57" t="s">
        <v>3</v>
      </c>
      <c r="H79" s="140"/>
      <c r="I79" s="57"/>
      <c r="J79" s="63"/>
    </row>
    <row r="80" spans="1:10">
      <c r="A80" s="9">
        <v>9</v>
      </c>
      <c r="B80" s="9" t="s">
        <v>80</v>
      </c>
      <c r="C80" s="9" t="s">
        <v>3</v>
      </c>
      <c r="D80" s="90">
        <v>8500</v>
      </c>
      <c r="E80" s="90">
        <v>8500</v>
      </c>
      <c r="F80" s="139">
        <v>1</v>
      </c>
      <c r="G80" s="57" t="s">
        <v>3</v>
      </c>
      <c r="H80" s="140"/>
      <c r="I80" s="57"/>
      <c r="J80" s="63"/>
    </row>
    <row r="81" spans="1:12" ht="21">
      <c r="A81" s="1" t="s">
        <v>119</v>
      </c>
      <c r="B81" s="2"/>
      <c r="C81" s="2"/>
      <c r="D81" s="89"/>
      <c r="E81" s="89"/>
      <c r="F81" s="70" t="s">
        <v>10</v>
      </c>
      <c r="G81" s="71" t="s">
        <v>9</v>
      </c>
      <c r="H81" s="72"/>
      <c r="I81" s="76"/>
      <c r="J81" s="4"/>
      <c r="K81" s="75" t="s">
        <v>148</v>
      </c>
      <c r="L81" s="75" t="s">
        <v>149</v>
      </c>
    </row>
    <row r="82" spans="1:12">
      <c r="A82" s="9">
        <v>1</v>
      </c>
      <c r="B82" s="9" t="s">
        <v>82</v>
      </c>
      <c r="C82" s="9" t="s">
        <v>20</v>
      </c>
      <c r="D82" s="90">
        <v>7500</v>
      </c>
      <c r="E82" s="90"/>
      <c r="F82" s="56">
        <v>0.5</v>
      </c>
      <c r="G82" s="57" t="s">
        <v>20</v>
      </c>
      <c r="H82" s="56"/>
      <c r="I82" s="57"/>
      <c r="J82" s="9"/>
    </row>
    <row r="83" spans="1:12">
      <c r="A83" s="9">
        <v>2</v>
      </c>
      <c r="B83" s="9" t="s">
        <v>83</v>
      </c>
      <c r="C83" s="9" t="s">
        <v>20</v>
      </c>
      <c r="D83" s="90">
        <v>7500</v>
      </c>
      <c r="E83" s="90"/>
      <c r="F83" s="56">
        <v>0.5</v>
      </c>
      <c r="G83" s="57" t="s">
        <v>20</v>
      </c>
      <c r="H83" s="56"/>
      <c r="I83" s="57"/>
      <c r="J83" s="9"/>
    </row>
    <row r="84" spans="1:12">
      <c r="A84" s="9">
        <v>3</v>
      </c>
      <c r="B84" s="9" t="s">
        <v>84</v>
      </c>
      <c r="C84" s="9" t="s">
        <v>20</v>
      </c>
      <c r="D84" s="90"/>
      <c r="E84" s="90">
        <v>5000</v>
      </c>
      <c r="F84" s="56"/>
      <c r="G84" s="57" t="s">
        <v>20</v>
      </c>
      <c r="H84" s="56"/>
      <c r="I84" s="57"/>
      <c r="J84" s="9"/>
    </row>
    <row r="85" spans="1:12">
      <c r="A85" s="9">
        <v>4</v>
      </c>
      <c r="B85" s="9" t="s">
        <v>85</v>
      </c>
      <c r="C85" s="9" t="s">
        <v>20</v>
      </c>
      <c r="D85" s="90">
        <v>5000</v>
      </c>
      <c r="E85" s="90"/>
      <c r="F85" s="56">
        <v>0.5</v>
      </c>
      <c r="G85" s="57" t="s">
        <v>20</v>
      </c>
      <c r="H85" s="56"/>
      <c r="I85" s="57"/>
      <c r="J85" s="9"/>
    </row>
    <row r="86" spans="1:12">
      <c r="A86" s="9">
        <v>5</v>
      </c>
      <c r="B86" s="9" t="s">
        <v>86</v>
      </c>
      <c r="C86" s="9" t="s">
        <v>20</v>
      </c>
      <c r="D86" s="90">
        <v>5000</v>
      </c>
      <c r="E86" s="90"/>
      <c r="F86" s="151">
        <v>1</v>
      </c>
      <c r="G86" s="57" t="s">
        <v>20</v>
      </c>
      <c r="H86" s="56"/>
      <c r="I86" s="57"/>
      <c r="J86" s="9"/>
    </row>
    <row r="87" spans="1:12">
      <c r="A87" s="9"/>
      <c r="B87" s="9"/>
      <c r="C87" s="9"/>
      <c r="D87" s="90"/>
      <c r="E87" s="90"/>
      <c r="F87" s="56"/>
      <c r="G87" s="57"/>
      <c r="H87" s="56"/>
      <c r="I87" s="57"/>
      <c r="J87" s="9"/>
    </row>
    <row r="88" spans="1:12" ht="21">
      <c r="A88" s="1" t="s">
        <v>67</v>
      </c>
      <c r="B88" s="59"/>
      <c r="C88" s="59"/>
      <c r="D88" s="94"/>
      <c r="E88" s="94"/>
      <c r="F88" s="70" t="s">
        <v>123</v>
      </c>
      <c r="G88" s="71" t="s">
        <v>9</v>
      </c>
      <c r="H88" s="72"/>
      <c r="I88" s="76"/>
      <c r="J88" s="4"/>
    </row>
    <row r="89" spans="1:12">
      <c r="A89" s="9">
        <v>1</v>
      </c>
      <c r="B89" s="9" t="s">
        <v>88</v>
      </c>
      <c r="C89" s="9" t="s">
        <v>20</v>
      </c>
      <c r="D89" s="90">
        <v>2000</v>
      </c>
      <c r="E89" s="90">
        <v>2000</v>
      </c>
      <c r="F89" s="56">
        <v>4</v>
      </c>
      <c r="G89" s="57" t="s">
        <v>20</v>
      </c>
      <c r="H89" s="56"/>
      <c r="I89" s="57"/>
      <c r="J89" s="63"/>
    </row>
    <row r="90" spans="1:12">
      <c r="A90" s="9">
        <v>2</v>
      </c>
      <c r="B90" s="9" t="s">
        <v>89</v>
      </c>
      <c r="C90" s="9" t="s">
        <v>90</v>
      </c>
      <c r="D90" s="90">
        <v>50</v>
      </c>
      <c r="E90" s="90">
        <v>25</v>
      </c>
      <c r="F90" s="56">
        <v>45</v>
      </c>
      <c r="G90" s="57" t="s">
        <v>90</v>
      </c>
      <c r="H90" s="56"/>
      <c r="I90" s="57"/>
      <c r="J90" s="63"/>
    </row>
    <row r="91" spans="1:12">
      <c r="A91" s="9">
        <v>3</v>
      </c>
      <c r="B91" s="9" t="s">
        <v>120</v>
      </c>
      <c r="C91" s="9"/>
      <c r="D91" s="90"/>
      <c r="E91" s="90"/>
      <c r="F91" s="56"/>
      <c r="G91" s="74"/>
      <c r="H91" s="56"/>
      <c r="I91" s="57"/>
      <c r="J91" s="63"/>
    </row>
    <row r="92" spans="1:12">
      <c r="A92" s="9"/>
      <c r="B92" s="13" t="s">
        <v>92</v>
      </c>
      <c r="C92" s="9" t="s">
        <v>3</v>
      </c>
      <c r="D92" s="145">
        <v>220</v>
      </c>
      <c r="E92" s="90">
        <v>190</v>
      </c>
      <c r="F92" s="56">
        <v>45</v>
      </c>
      <c r="G92" s="57" t="s">
        <v>3</v>
      </c>
      <c r="H92" s="69"/>
      <c r="I92" s="57"/>
      <c r="J92" s="63"/>
    </row>
    <row r="93" spans="1:12">
      <c r="A93" s="9"/>
      <c r="B93" s="13" t="s">
        <v>93</v>
      </c>
      <c r="C93" s="9" t="s">
        <v>3</v>
      </c>
      <c r="D93" s="90">
        <v>90</v>
      </c>
      <c r="E93" s="90">
        <v>90</v>
      </c>
      <c r="F93" s="67"/>
      <c r="G93" s="57" t="s">
        <v>3</v>
      </c>
      <c r="H93" s="56"/>
      <c r="I93" s="57"/>
      <c r="J93" s="63"/>
    </row>
    <row r="94" spans="1:12">
      <c r="A94" s="9"/>
      <c r="B94" s="13" t="s">
        <v>94</v>
      </c>
      <c r="C94" s="9" t="s">
        <v>3</v>
      </c>
      <c r="D94" s="90">
        <v>50</v>
      </c>
      <c r="E94" s="90">
        <v>50</v>
      </c>
      <c r="F94" s="56"/>
      <c r="G94" s="57" t="s">
        <v>3</v>
      </c>
      <c r="H94" s="56"/>
      <c r="I94" s="57"/>
      <c r="J94" s="64"/>
    </row>
    <row r="95" spans="1:12">
      <c r="A95" s="9"/>
      <c r="B95" s="13" t="s">
        <v>95</v>
      </c>
      <c r="C95" s="9" t="s">
        <v>3</v>
      </c>
      <c r="D95" s="90">
        <v>50</v>
      </c>
      <c r="E95" s="90">
        <v>50</v>
      </c>
      <c r="F95" s="56"/>
      <c r="G95" s="57" t="s">
        <v>3</v>
      </c>
      <c r="H95" s="56"/>
      <c r="I95" s="57"/>
      <c r="J95" s="63"/>
    </row>
    <row r="96" spans="1:12">
      <c r="A96" s="9"/>
      <c r="B96" s="13" t="s">
        <v>96</v>
      </c>
      <c r="C96" s="9" t="s">
        <v>3</v>
      </c>
      <c r="D96" s="90">
        <v>150</v>
      </c>
      <c r="E96" s="90">
        <v>150</v>
      </c>
      <c r="F96" s="68"/>
      <c r="G96" s="57" t="s">
        <v>3</v>
      </c>
      <c r="H96" s="56"/>
      <c r="I96" s="57"/>
      <c r="J96" s="63"/>
    </row>
    <row r="97" spans="1:10">
      <c r="A97" s="9"/>
      <c r="B97" s="13" t="s">
        <v>97</v>
      </c>
      <c r="C97" s="9" t="s">
        <v>3</v>
      </c>
      <c r="D97" s="90">
        <v>200</v>
      </c>
      <c r="E97" s="90">
        <v>200</v>
      </c>
      <c r="F97" s="56"/>
      <c r="G97" s="57" t="s">
        <v>3</v>
      </c>
      <c r="H97" s="56"/>
      <c r="I97" s="57"/>
      <c r="J97" s="63"/>
    </row>
    <row r="98" spans="1:10">
      <c r="A98" s="9"/>
      <c r="B98" s="13" t="s">
        <v>98</v>
      </c>
      <c r="C98" s="9" t="s">
        <v>3</v>
      </c>
      <c r="D98" s="90">
        <v>50</v>
      </c>
      <c r="E98" s="90">
        <v>50</v>
      </c>
      <c r="F98" s="56"/>
      <c r="G98" s="57" t="s">
        <v>3</v>
      </c>
      <c r="H98" s="56"/>
      <c r="I98" s="77"/>
      <c r="J98" s="63"/>
    </row>
    <row r="99" spans="1:10">
      <c r="A99" s="9"/>
      <c r="B99" s="13" t="s">
        <v>99</v>
      </c>
      <c r="C99" s="9" t="s">
        <v>3</v>
      </c>
      <c r="D99" s="90">
        <v>150</v>
      </c>
      <c r="E99" s="90">
        <v>150</v>
      </c>
      <c r="F99" s="56"/>
      <c r="G99" s="57" t="s">
        <v>3</v>
      </c>
      <c r="H99" s="56"/>
      <c r="I99" s="77"/>
      <c r="J99" s="63"/>
    </row>
    <row r="100" spans="1:10">
      <c r="A100" s="9"/>
      <c r="B100" s="13" t="s">
        <v>121</v>
      </c>
      <c r="C100" s="9" t="s">
        <v>3</v>
      </c>
      <c r="D100" s="90">
        <v>200</v>
      </c>
      <c r="E100" s="90">
        <v>200</v>
      </c>
      <c r="F100" s="56"/>
      <c r="G100" s="57" t="s">
        <v>3</v>
      </c>
      <c r="H100" s="56"/>
      <c r="I100" s="77"/>
      <c r="J100" s="63"/>
    </row>
    <row r="101" spans="1:10">
      <c r="A101" s="9">
        <v>4</v>
      </c>
      <c r="B101" s="9" t="s">
        <v>101</v>
      </c>
      <c r="C101" s="9" t="s">
        <v>102</v>
      </c>
      <c r="D101" s="90">
        <v>2000</v>
      </c>
      <c r="E101" s="90">
        <v>2000</v>
      </c>
      <c r="F101" s="56"/>
      <c r="G101" s="57" t="s">
        <v>102</v>
      </c>
      <c r="H101" s="56"/>
      <c r="I101" s="77"/>
      <c r="J101" s="63"/>
    </row>
    <row r="102" spans="1:10">
      <c r="A102" s="9">
        <v>5</v>
      </c>
      <c r="B102" s="9" t="s">
        <v>103</v>
      </c>
      <c r="C102" s="9" t="s">
        <v>104</v>
      </c>
      <c r="D102" s="106">
        <v>400</v>
      </c>
      <c r="E102" s="90">
        <v>320</v>
      </c>
      <c r="F102" s="56">
        <v>45</v>
      </c>
      <c r="G102" s="57" t="s">
        <v>104</v>
      </c>
      <c r="H102" s="56"/>
      <c r="I102" s="77"/>
      <c r="J102" s="63"/>
    </row>
    <row r="103" spans="1:10">
      <c r="A103" s="9">
        <v>6</v>
      </c>
      <c r="B103" s="9" t="s">
        <v>105</v>
      </c>
      <c r="C103" s="9" t="s">
        <v>106</v>
      </c>
      <c r="D103" s="90">
        <v>250</v>
      </c>
      <c r="E103" s="90">
        <v>200</v>
      </c>
      <c r="F103" s="56"/>
      <c r="G103" s="57" t="s">
        <v>106</v>
      </c>
      <c r="H103" s="56"/>
      <c r="I103" s="77"/>
      <c r="J103" s="63"/>
    </row>
    <row r="104" spans="1:10">
      <c r="A104" s="9"/>
      <c r="B104" s="9"/>
      <c r="C104" s="9"/>
      <c r="D104" s="90"/>
      <c r="E104" s="90"/>
      <c r="F104" s="56"/>
      <c r="G104" s="57"/>
      <c r="H104" s="56"/>
      <c r="I104" s="77"/>
      <c r="J104" s="63"/>
    </row>
    <row r="105" spans="1:10" ht="21">
      <c r="A105" s="1" t="s">
        <v>122</v>
      </c>
      <c r="B105" s="59"/>
      <c r="C105" s="59"/>
      <c r="D105" s="94"/>
      <c r="E105" s="94"/>
      <c r="F105" s="70" t="s">
        <v>123</v>
      </c>
      <c r="G105" s="73" t="s">
        <v>9</v>
      </c>
      <c r="H105" s="72"/>
      <c r="I105" s="78"/>
      <c r="J105" s="4"/>
    </row>
    <row r="106" spans="1:10">
      <c r="A106" s="116">
        <v>1</v>
      </c>
      <c r="B106" s="117"/>
      <c r="C106" s="9" t="s">
        <v>104</v>
      </c>
      <c r="D106" s="106"/>
      <c r="E106" s="106"/>
      <c r="F106" s="56"/>
      <c r="G106" s="57" t="s">
        <v>3</v>
      </c>
      <c r="H106" s="56"/>
      <c r="I106" s="79"/>
      <c r="J106" s="9"/>
    </row>
    <row r="107" spans="1:10">
      <c r="A107" s="9"/>
      <c r="B107" s="9"/>
      <c r="C107" s="9"/>
      <c r="D107" s="90"/>
      <c r="E107" s="90"/>
      <c r="F107" s="56"/>
      <c r="G107" s="57"/>
      <c r="H107" s="56"/>
      <c r="I107" s="77"/>
      <c r="J107" s="9"/>
    </row>
    <row r="108" spans="1:10">
      <c r="A108" s="9"/>
      <c r="B108" s="9"/>
      <c r="C108" s="9"/>
      <c r="D108" s="90"/>
      <c r="E108" s="90"/>
      <c r="F108" s="56"/>
      <c r="G108" s="57"/>
      <c r="H108" s="56"/>
      <c r="I108" s="77"/>
      <c r="J108" s="9"/>
    </row>
    <row r="109" spans="1:10">
      <c r="A109" s="9"/>
      <c r="B109" s="9"/>
      <c r="C109" s="9"/>
      <c r="D109" s="90"/>
      <c r="E109" s="90"/>
      <c r="F109" s="56"/>
      <c r="G109" s="57"/>
      <c r="H109" s="56"/>
      <c r="I109" s="77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8" bestFit="1" customWidth="1"/>
    <col min="2" max="2" width="12.28515625" style="98" bestFit="1" customWidth="1"/>
    <col min="3" max="16384" width="9" style="98"/>
  </cols>
  <sheetData>
    <row r="1" spans="1:2">
      <c r="A1" s="125" t="s">
        <v>155</v>
      </c>
    </row>
    <row r="3" spans="1:2">
      <c r="A3" s="122"/>
      <c r="B3" s="98" t="s">
        <v>152</v>
      </c>
    </row>
    <row r="4" spans="1:2">
      <c r="A4" s="123"/>
      <c r="B4" s="98" t="s">
        <v>153</v>
      </c>
    </row>
    <row r="5" spans="1:2">
      <c r="A5" s="124"/>
      <c r="B5" s="98" t="s">
        <v>154</v>
      </c>
    </row>
    <row r="6" spans="1:2">
      <c r="A6" s="98" t="s">
        <v>157</v>
      </c>
    </row>
    <row r="7" spans="1:2">
      <c r="A7" s="98" t="s">
        <v>158</v>
      </c>
    </row>
    <row r="8" spans="1:2">
      <c r="A8" s="98" t="s">
        <v>159</v>
      </c>
    </row>
    <row r="10" spans="1:2">
      <c r="A10" s="125" t="s">
        <v>156</v>
      </c>
    </row>
    <row r="11" spans="1:2">
      <c r="A11" s="98" t="s">
        <v>139</v>
      </c>
      <c r="B11" s="98" t="s">
        <v>147</v>
      </c>
    </row>
    <row r="12" spans="1:2">
      <c r="A12" s="98" t="s">
        <v>141</v>
      </c>
      <c r="B12" s="98">
        <v>57</v>
      </c>
    </row>
    <row r="13" spans="1:2">
      <c r="A13" s="98" t="s">
        <v>140</v>
      </c>
      <c r="B13" s="98">
        <v>58</v>
      </c>
    </row>
    <row r="14" spans="1:2">
      <c r="A14" s="98" t="s">
        <v>145</v>
      </c>
      <c r="B14" s="98">
        <v>32</v>
      </c>
    </row>
    <row r="15" spans="1:2">
      <c r="A15" s="98" t="s">
        <v>142</v>
      </c>
      <c r="B15" s="98">
        <v>63</v>
      </c>
    </row>
    <row r="16" spans="1:2">
      <c r="A16" s="98" t="s">
        <v>143</v>
      </c>
      <c r="B16" s="98">
        <v>53</v>
      </c>
    </row>
    <row r="17" spans="1:2">
      <c r="A17" s="98" t="s">
        <v>144</v>
      </c>
      <c r="B17" s="98">
        <v>2</v>
      </c>
    </row>
    <row r="18" spans="1:2">
      <c r="A18" s="98" t="s">
        <v>146</v>
      </c>
      <c r="B18" s="9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30"/>
  <sheetViews>
    <sheetView view="pageBreakPreview" topLeftCell="A4" zoomScaleNormal="100" zoomScaleSheetLayoutView="100" workbookViewId="0">
      <selection activeCell="B11" sqref="B11"/>
    </sheetView>
  </sheetViews>
  <sheetFormatPr defaultColWidth="9" defaultRowHeight="22.5"/>
  <cols>
    <col min="1" max="1" width="6.140625" style="98" customWidth="1"/>
    <col min="2" max="10" width="9.42578125" style="98" customWidth="1"/>
    <col min="11" max="11" width="13.42578125" style="98" customWidth="1"/>
    <col min="12" max="16384" width="9" style="98"/>
  </cols>
  <sheetData>
    <row r="1" spans="2:11" ht="81.75" customHeight="1"/>
    <row r="2" spans="2:11" ht="23.25">
      <c r="C2" s="152"/>
      <c r="D2" s="152"/>
      <c r="E2" s="152"/>
      <c r="F2" s="152"/>
      <c r="G2" s="152"/>
      <c r="H2" s="152"/>
    </row>
    <row r="3" spans="2:11" ht="23.25">
      <c r="B3" s="148"/>
      <c r="C3" s="148"/>
      <c r="D3" s="148"/>
      <c r="E3" s="148"/>
      <c r="F3" s="148"/>
      <c r="G3" s="148"/>
      <c r="H3" s="148"/>
      <c r="I3" s="135" t="s">
        <v>177</v>
      </c>
      <c r="K3" s="136" t="str">
        <f>calculator!B4</f>
        <v>9120258059</v>
      </c>
    </row>
    <row r="4" spans="2:11" ht="23.25">
      <c r="B4" s="160" t="s">
        <v>160</v>
      </c>
      <c r="C4" s="160"/>
      <c r="D4" s="160"/>
      <c r="E4" s="160"/>
      <c r="F4" s="160"/>
      <c r="G4" s="160"/>
      <c r="H4" s="160"/>
      <c r="I4" s="160"/>
      <c r="J4" s="160"/>
      <c r="K4" s="160"/>
    </row>
    <row r="5" spans="2:11" ht="23.25">
      <c r="B5" s="160" t="str">
        <f>calculator!B2</f>
        <v>ผู้บริหารระดับกลาง ม.มหิดล</v>
      </c>
      <c r="C5" s="160"/>
      <c r="D5" s="160"/>
      <c r="E5" s="160"/>
      <c r="F5" s="160"/>
      <c r="G5" s="160"/>
      <c r="H5" s="160"/>
      <c r="I5" s="160"/>
      <c r="J5" s="160"/>
      <c r="K5" s="160"/>
    </row>
    <row r="6" spans="2:11" ht="23.25">
      <c r="B6" s="160" t="s">
        <v>190</v>
      </c>
      <c r="C6" s="160"/>
      <c r="D6" s="160"/>
      <c r="E6" s="160"/>
      <c r="F6" s="160"/>
      <c r="G6" s="160"/>
      <c r="H6" s="160"/>
      <c r="I6" s="160"/>
      <c r="J6" s="160"/>
      <c r="K6" s="160"/>
    </row>
    <row r="7" spans="2:11" ht="23.25">
      <c r="B7" s="148"/>
      <c r="C7" s="148"/>
      <c r="D7" s="148"/>
      <c r="E7" s="148"/>
      <c r="F7" s="148"/>
      <c r="G7" s="148"/>
      <c r="H7" s="148"/>
      <c r="I7" s="148"/>
      <c r="J7" s="148"/>
      <c r="K7" s="148"/>
    </row>
    <row r="8" spans="2:11" ht="23.25">
      <c r="B8" s="129" t="s">
        <v>7</v>
      </c>
      <c r="C8" s="129"/>
      <c r="D8" s="131"/>
      <c r="E8" s="131"/>
      <c r="F8" s="131"/>
      <c r="G8" s="131"/>
      <c r="H8" s="131"/>
      <c r="I8" s="129"/>
      <c r="J8" s="131"/>
      <c r="K8" s="129" t="s">
        <v>112</v>
      </c>
    </row>
    <row r="9" spans="2:11">
      <c r="B9" s="126" t="s">
        <v>199</v>
      </c>
    </row>
    <row r="10" spans="2:11">
      <c r="B10" s="127" t="s">
        <v>192</v>
      </c>
    </row>
    <row r="11" spans="2:11">
      <c r="B11" s="147" t="s">
        <v>187</v>
      </c>
    </row>
    <row r="12" spans="2:11">
      <c r="B12" s="147" t="s">
        <v>200</v>
      </c>
    </row>
    <row r="13" spans="2:11">
      <c r="B13" s="147" t="s">
        <v>191</v>
      </c>
    </row>
    <row r="14" spans="2:11">
      <c r="B14" s="127" t="s">
        <v>161</v>
      </c>
      <c r="C14" s="132"/>
      <c r="D14" s="132"/>
    </row>
    <row r="15" spans="2:11">
      <c r="B15" s="127" t="s">
        <v>162</v>
      </c>
      <c r="C15" s="132"/>
      <c r="D15" s="132"/>
    </row>
    <row r="16" spans="2:11" ht="29.25" customHeight="1">
      <c r="B16" s="152" t="s">
        <v>163</v>
      </c>
      <c r="C16" s="127"/>
      <c r="I16" s="128"/>
      <c r="K16" s="153">
        <f>calculator!J131</f>
        <v>592500</v>
      </c>
    </row>
    <row r="17" spans="1:11" ht="23.25">
      <c r="B17" s="134" t="s">
        <v>178</v>
      </c>
      <c r="C17" s="134"/>
      <c r="D17" s="137" t="str">
        <f>BAHTTEXT(K16)</f>
        <v>ห้าแสนเก้าหมื่นสองพันห้าร้อยบาทถ้วน</v>
      </c>
      <c r="E17" s="134"/>
      <c r="F17" s="134"/>
      <c r="G17" s="134"/>
      <c r="H17" s="133"/>
      <c r="I17" s="133"/>
      <c r="J17" s="133"/>
      <c r="K17" s="133"/>
    </row>
    <row r="18" spans="1:11" ht="30.75" customHeight="1">
      <c r="A18" s="127" t="s">
        <v>165</v>
      </c>
      <c r="H18" s="5" t="s">
        <v>166</v>
      </c>
    </row>
    <row r="19" spans="1:11">
      <c r="A19" s="130" t="s">
        <v>164</v>
      </c>
    </row>
    <row r="20" spans="1:11" ht="20.25" customHeight="1">
      <c r="A20" s="127"/>
    </row>
    <row r="21" spans="1:11" ht="20.25" customHeight="1">
      <c r="A21" s="127"/>
    </row>
    <row r="22" spans="1:11">
      <c r="A22" s="127" t="s">
        <v>167</v>
      </c>
      <c r="B22" s="162" t="s">
        <v>168</v>
      </c>
      <c r="C22" s="162"/>
      <c r="D22" s="162"/>
      <c r="E22" s="162"/>
    </row>
    <row r="23" spans="1:11">
      <c r="A23" s="127" t="s">
        <v>169</v>
      </c>
      <c r="B23" s="162" t="s">
        <v>170</v>
      </c>
      <c r="C23" s="162"/>
      <c r="D23" s="162"/>
      <c r="E23" s="162"/>
      <c r="H23" s="163" t="s">
        <v>180</v>
      </c>
      <c r="I23" s="163"/>
      <c r="J23" s="163"/>
      <c r="K23" s="163"/>
    </row>
    <row r="24" spans="1:11" ht="24.75" customHeight="1">
      <c r="B24" s="98" t="s">
        <v>189</v>
      </c>
      <c r="F24" s="127"/>
      <c r="H24" s="162" t="s">
        <v>171</v>
      </c>
      <c r="I24" s="162"/>
      <c r="J24" s="162"/>
      <c r="K24" s="162"/>
    </row>
    <row r="25" spans="1:11" ht="24.75" customHeight="1">
      <c r="A25" s="127" t="s">
        <v>172</v>
      </c>
      <c r="B25" s="127" t="s">
        <v>188</v>
      </c>
      <c r="H25" s="162" t="s">
        <v>173</v>
      </c>
      <c r="I25" s="162"/>
      <c r="J25" s="162"/>
      <c r="K25" s="162"/>
    </row>
    <row r="26" spans="1:11" ht="24.75" customHeight="1">
      <c r="A26" s="127" t="s">
        <v>174</v>
      </c>
      <c r="B26" s="98" t="s">
        <v>176</v>
      </c>
      <c r="H26" s="161">
        <f ca="1">TODAY()</f>
        <v>42244</v>
      </c>
      <c r="I26" s="161"/>
      <c r="J26" s="161"/>
      <c r="K26" s="161"/>
    </row>
    <row r="27" spans="1:11" ht="24.75" customHeight="1">
      <c r="A27" s="127"/>
      <c r="H27" s="154"/>
      <c r="I27" s="154"/>
      <c r="J27" s="154"/>
      <c r="K27" s="154"/>
    </row>
    <row r="28" spans="1:11" ht="25.5" customHeight="1">
      <c r="A28" s="127" t="s">
        <v>175</v>
      </c>
      <c r="B28" s="127" t="s">
        <v>193</v>
      </c>
    </row>
    <row r="29" spans="1:11" ht="30" customHeight="1">
      <c r="A29" s="127"/>
      <c r="B29" s="127" t="s">
        <v>194</v>
      </c>
    </row>
    <row r="30" spans="1:11" ht="30" customHeight="1">
      <c r="B30" s="98" t="s">
        <v>195</v>
      </c>
    </row>
  </sheetData>
  <mergeCells count="9">
    <mergeCell ref="B4:K4"/>
    <mergeCell ref="B5:K5"/>
    <mergeCell ref="B6:K6"/>
    <mergeCell ref="H26:K26"/>
    <mergeCell ref="H25:K25"/>
    <mergeCell ref="H24:K24"/>
    <mergeCell ref="H23:K23"/>
    <mergeCell ref="B23:E23"/>
    <mergeCell ref="B22:E22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quotation</vt:lpstr>
      <vt:lpstr>price</vt:lpstr>
      <vt:lpstr>quotation!Print_Area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2015-08-14T04:02:07Z</cp:lastPrinted>
  <dcterms:created xsi:type="dcterms:W3CDTF">2014-09-01T02:40:35Z</dcterms:created>
  <dcterms:modified xsi:type="dcterms:W3CDTF">2015-08-28T05:03:45Z</dcterms:modified>
</cp:coreProperties>
</file>