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heckCompatibility="1" defaultThemeVersion="124226"/>
  <bookViews>
    <workbookView xWindow="768" yWindow="408" windowWidth="14088" windowHeight="5832"/>
  </bookViews>
  <sheets>
    <sheet name="Fertilizer design (ideal)" sheetId="1" r:id="rId1"/>
    <sheet name="Fertilizer design (actual)" sheetId="3" r:id="rId2"/>
    <sheet name="temperature " sheetId="4" r:id="rId3"/>
  </sheets>
  <definedNames>
    <definedName name="_xlnm.Print_Area" localSheetId="1">'Fertilizer design (actual)'!$B$1:$L$19</definedName>
    <definedName name="_xlnm.Print_Area" localSheetId="0">'Fertilizer design (ideal)'!$B$1:$K$19</definedName>
  </definedNames>
  <calcPr calcId="144525"/>
  <fileRecoveryPr repairLoad="1"/>
</workbook>
</file>

<file path=xl/calcChain.xml><?xml version="1.0" encoding="utf-8"?>
<calcChain xmlns="http://schemas.openxmlformats.org/spreadsheetml/2006/main">
  <c r="E5" i="4" l="1"/>
  <c r="F5" i="4"/>
  <c r="E6" i="4"/>
  <c r="F6" i="4"/>
  <c r="E7" i="4"/>
  <c r="F7" i="4"/>
  <c r="F4" i="4"/>
  <c r="E4" i="4"/>
  <c r="C5" i="4"/>
  <c r="D5" i="4"/>
  <c r="C6" i="4"/>
  <c r="D6" i="4"/>
  <c r="C7" i="4"/>
  <c r="D7" i="4"/>
  <c r="D4" i="4"/>
  <c r="C4" i="4"/>
  <c r="G17" i="3" l="1"/>
  <c r="K6" i="3"/>
  <c r="K18" i="3"/>
  <c r="L17" i="3"/>
  <c r="E17" i="3"/>
  <c r="J16" i="3"/>
  <c r="K15" i="3"/>
  <c r="I15" i="3"/>
  <c r="H14" i="3"/>
  <c r="J13" i="3"/>
  <c r="K12" i="3"/>
  <c r="I12" i="3"/>
  <c r="H11" i="3"/>
  <c r="J10" i="3"/>
  <c r="K9" i="3"/>
  <c r="I9" i="3"/>
  <c r="H8" i="3"/>
  <c r="J7" i="3"/>
  <c r="I6" i="3"/>
  <c r="F6" i="3"/>
  <c r="F17" i="3" s="1"/>
  <c r="H5" i="3"/>
  <c r="K17" i="1"/>
  <c r="J17" i="1"/>
  <c r="J18" i="1" s="1"/>
  <c r="E17" i="1"/>
  <c r="I16" i="1"/>
  <c r="H15" i="1"/>
  <c r="G14" i="1"/>
  <c r="I10" i="1"/>
  <c r="F6" i="1"/>
  <c r="F17" i="1" s="1"/>
  <c r="G5" i="1"/>
  <c r="I13" i="1"/>
  <c r="H12" i="1"/>
  <c r="G11" i="1"/>
  <c r="H9" i="1"/>
  <c r="G8" i="1"/>
  <c r="I7" i="1"/>
  <c r="H6" i="1"/>
  <c r="H17" i="3" l="1"/>
  <c r="J17" i="3"/>
  <c r="I17" i="3"/>
  <c r="J9" i="1"/>
  <c r="J12" i="1"/>
  <c r="J15" i="1"/>
  <c r="J6" i="1"/>
  <c r="I17" i="1"/>
  <c r="H17" i="1"/>
  <c r="G17" i="1"/>
</calcChain>
</file>

<file path=xl/sharedStrings.xml><?xml version="1.0" encoding="utf-8"?>
<sst xmlns="http://schemas.openxmlformats.org/spreadsheetml/2006/main" count="103" uniqueCount="44">
  <si>
    <t>名称</t>
    <rPh sb="0" eb="2">
      <t>メイショウ</t>
    </rPh>
    <phoneticPr fontId="3"/>
  </si>
  <si>
    <t>TN</t>
    <phoneticPr fontId="3"/>
  </si>
  <si>
    <t>TP</t>
    <phoneticPr fontId="3"/>
  </si>
  <si>
    <t>TK</t>
    <phoneticPr fontId="3"/>
  </si>
  <si>
    <t>Macadamian husks</t>
    <phoneticPr fontId="3"/>
  </si>
  <si>
    <t>C/N</t>
    <phoneticPr fontId="3"/>
  </si>
  <si>
    <t>Coffee Pulps</t>
    <phoneticPr fontId="3"/>
  </si>
  <si>
    <t>Goat manure</t>
    <phoneticPr fontId="3"/>
  </si>
  <si>
    <t>TN</t>
    <phoneticPr fontId="3"/>
  </si>
  <si>
    <t>TP</t>
    <phoneticPr fontId="3"/>
  </si>
  <si>
    <t>TK</t>
    <phoneticPr fontId="3"/>
  </si>
  <si>
    <t>http://www.ijappjournal.com/wp-content/uploads/2013/07/3360-3365.pdf</t>
    <phoneticPr fontId="3"/>
  </si>
  <si>
    <t>http://www.dpi.nsw.gov.au/__data/assets/pdf_file/0003/166476/compost-on-farm.pdf</t>
    <phoneticPr fontId="3"/>
  </si>
  <si>
    <t>Total</t>
    <phoneticPr fontId="3"/>
  </si>
  <si>
    <t>design</t>
    <phoneticPr fontId="3"/>
  </si>
  <si>
    <t>http://jairjp.com/SEPTEMBER%202014/09%20SEKHAR.pdf</t>
    <phoneticPr fontId="3"/>
  </si>
  <si>
    <t>ingredient
amount(%)</t>
    <phoneticPr fontId="3"/>
  </si>
  <si>
    <t>name</t>
    <phoneticPr fontId="3"/>
  </si>
  <si>
    <t>designed value (%)</t>
    <phoneticPr fontId="3"/>
  </si>
  <si>
    <t>row material</t>
    <phoneticPr fontId="3"/>
  </si>
  <si>
    <t>Chicken manure</t>
    <phoneticPr fontId="3"/>
  </si>
  <si>
    <t>used amount
(kg)</t>
    <phoneticPr fontId="3"/>
  </si>
  <si>
    <t>-</t>
    <phoneticPr fontId="3"/>
  </si>
  <si>
    <t>kg</t>
    <phoneticPr fontId="3"/>
  </si>
  <si>
    <t>Fertilizer design</t>
    <phoneticPr fontId="3"/>
  </si>
  <si>
    <t>rate (%)
by weight</t>
    <phoneticPr fontId="3"/>
  </si>
  <si>
    <t>Reason for use</t>
    <phoneticPr fontId="3"/>
  </si>
  <si>
    <t xml:space="preserve">Macadamia husk compost improved the soil health of the orchard soil by increasing microbial activity, water holding capacity, pH, carbon and nitrogen. </t>
    <phoneticPr fontId="3"/>
  </si>
  <si>
    <t>Improve C/N ratio</t>
    <phoneticPr fontId="3"/>
  </si>
  <si>
    <t>Improve C/N ratio</t>
    <phoneticPr fontId="3"/>
  </si>
  <si>
    <t>Increase fermentation by contained sugar</t>
    <phoneticPr fontId="3"/>
  </si>
  <si>
    <t>Increase fermentation 
decrease smell</t>
    <phoneticPr fontId="3"/>
  </si>
  <si>
    <t>(Almost rise husks)</t>
    <phoneticPr fontId="3"/>
  </si>
  <si>
    <t>Density</t>
    <phoneticPr fontId="3"/>
  </si>
  <si>
    <t>Decrease density
control moisture rate</t>
    <phoneticPr fontId="3"/>
  </si>
  <si>
    <t xml:space="preserve">Macadamia husk compost improved the soil health of the orchard soil by increasing microbial activity, water holding capacity, pH, carbon and nitrogen. </t>
    <phoneticPr fontId="3"/>
  </si>
  <si>
    <t>Name ： NYLA Compost</t>
    <phoneticPr fontId="3"/>
  </si>
  <si>
    <t>Increase fermentation 
Increase effective bacteria</t>
    <phoneticPr fontId="3"/>
  </si>
  <si>
    <t>NYLA+</t>
    <phoneticPr fontId="3"/>
  </si>
  <si>
    <t>NYLA-</t>
    <phoneticPr fontId="3"/>
  </si>
  <si>
    <t>NYLA liquid</t>
    <phoneticPr fontId="3"/>
  </si>
  <si>
    <t>NYLA liquid</t>
    <phoneticPr fontId="3"/>
  </si>
  <si>
    <t>days</t>
    <phoneticPr fontId="3"/>
  </si>
  <si>
    <t>STDEV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</si>
</sst>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0.00_ "/>
    <numFmt numFmtId="177" formatCode="0.000_ "/>
    <numFmt numFmtId="178" formatCode="0.0_ "/>
    <numFmt numFmtId="179" formatCode="0_ "/>
    <numFmt numFmtId="180" formatCode="0.0"/>
  </numFmts>
  <fonts count="1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明朝"/>
      <family val="1"/>
      <charset val="128"/>
    </font>
    <font>
      <b/>
      <sz val="11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4"/>
      <name val="ＭＳ 明朝"/>
      <family val="1"/>
      <charset val="128"/>
    </font>
    <font>
      <b/>
      <sz val="14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8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82">
    <xf numFmtId="0" fontId="0" fillId="0" borderId="0" xfId="0">
      <alignment vertical="center"/>
    </xf>
    <xf numFmtId="0" fontId="2" fillId="2" borderId="0" xfId="0" applyFont="1" applyFill="1">
      <alignment vertical="center"/>
    </xf>
    <xf numFmtId="0" fontId="0" fillId="2" borderId="0" xfId="0" applyFill="1">
      <alignment vertical="center"/>
    </xf>
    <xf numFmtId="0" fontId="4" fillId="2" borderId="1" xfId="1" applyFont="1" applyFill="1" applyBorder="1" applyAlignment="1">
      <alignment vertical="center"/>
    </xf>
    <xf numFmtId="0" fontId="5" fillId="2" borderId="1" xfId="1" applyFont="1" applyFill="1" applyBorder="1" applyAlignment="1">
      <alignment vertical="center"/>
    </xf>
    <xf numFmtId="0" fontId="0" fillId="2" borderId="5" xfId="0" applyFill="1" applyBorder="1">
      <alignment vertical="center"/>
    </xf>
    <xf numFmtId="0" fontId="0" fillId="2" borderId="6" xfId="0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0" fillId="2" borderId="9" xfId="0" applyFill="1" applyBorder="1">
      <alignment vertical="center"/>
    </xf>
    <xf numFmtId="0" fontId="0" fillId="2" borderId="12" xfId="0" applyFill="1" applyBorder="1" applyAlignment="1">
      <alignment horizontal="center" vertical="center"/>
    </xf>
    <xf numFmtId="0" fontId="0" fillId="2" borderId="15" xfId="0" applyFill="1" applyBorder="1">
      <alignment vertical="center"/>
    </xf>
    <xf numFmtId="0" fontId="0" fillId="2" borderId="16" xfId="0" applyFill="1" applyBorder="1" applyAlignment="1">
      <alignment horizontal="center" vertical="center"/>
    </xf>
    <xf numFmtId="0" fontId="0" fillId="2" borderId="17" xfId="0" applyFill="1" applyBorder="1">
      <alignment vertical="center"/>
    </xf>
    <xf numFmtId="0" fontId="0" fillId="2" borderId="11" xfId="0" applyFill="1" applyBorder="1">
      <alignment vertical="center"/>
    </xf>
    <xf numFmtId="0" fontId="0" fillId="2" borderId="21" xfId="0" applyFill="1" applyBorder="1" applyAlignment="1">
      <alignment horizontal="center" vertical="center"/>
    </xf>
    <xf numFmtId="0" fontId="0" fillId="2" borderId="22" xfId="0" applyFill="1" applyBorder="1" applyAlignment="1">
      <alignment horizontal="center" vertical="center"/>
    </xf>
    <xf numFmtId="0" fontId="7" fillId="0" borderId="0" xfId="3">
      <alignment vertical="center"/>
    </xf>
    <xf numFmtId="0" fontId="6" fillId="2" borderId="33" xfId="0" applyFont="1" applyFill="1" applyBorder="1" applyAlignment="1">
      <alignment horizontal="center" vertical="center"/>
    </xf>
    <xf numFmtId="0" fontId="6" fillId="2" borderId="30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 wrapText="1"/>
    </xf>
    <xf numFmtId="176" fontId="6" fillId="2" borderId="15" xfId="0" applyNumberFormat="1" applyFont="1" applyFill="1" applyBorder="1">
      <alignment vertical="center"/>
    </xf>
    <xf numFmtId="176" fontId="6" fillId="2" borderId="39" xfId="0" applyNumberFormat="1" applyFont="1" applyFill="1" applyBorder="1">
      <alignment vertical="center"/>
    </xf>
    <xf numFmtId="176" fontId="6" fillId="2" borderId="40" xfId="0" applyNumberFormat="1" applyFont="1" applyFill="1" applyBorder="1">
      <alignment vertical="center"/>
    </xf>
    <xf numFmtId="176" fontId="0" fillId="3" borderId="18" xfId="0" applyNumberFormat="1" applyFill="1" applyBorder="1">
      <alignment vertical="center"/>
    </xf>
    <xf numFmtId="176" fontId="0" fillId="3" borderId="13" xfId="0" applyNumberFormat="1" applyFill="1" applyBorder="1">
      <alignment vertical="center"/>
    </xf>
    <xf numFmtId="176" fontId="0" fillId="3" borderId="23" xfId="0" applyNumberFormat="1" applyFill="1" applyBorder="1">
      <alignment vertical="center"/>
    </xf>
    <xf numFmtId="176" fontId="6" fillId="3" borderId="29" xfId="0" applyNumberFormat="1" applyFont="1" applyFill="1" applyBorder="1" applyAlignment="1">
      <alignment vertical="center"/>
    </xf>
    <xf numFmtId="176" fontId="6" fillId="4" borderId="11" xfId="0" applyNumberFormat="1" applyFont="1" applyFill="1" applyBorder="1">
      <alignment vertical="center"/>
    </xf>
    <xf numFmtId="0" fontId="6" fillId="4" borderId="29" xfId="0" applyFont="1" applyFill="1" applyBorder="1">
      <alignment vertical="center"/>
    </xf>
    <xf numFmtId="0" fontId="6" fillId="4" borderId="34" xfId="0" applyFont="1" applyFill="1" applyBorder="1">
      <alignment vertical="center"/>
    </xf>
    <xf numFmtId="0" fontId="6" fillId="4" borderId="14" xfId="0" applyFont="1" applyFill="1" applyBorder="1">
      <alignment vertical="center"/>
    </xf>
    <xf numFmtId="176" fontId="6" fillId="4" borderId="31" xfId="0" applyNumberFormat="1" applyFont="1" applyFill="1" applyBorder="1">
      <alignment vertical="center"/>
    </xf>
    <xf numFmtId="0" fontId="6" fillId="4" borderId="35" xfId="0" applyFont="1" applyFill="1" applyBorder="1">
      <alignment vertical="center"/>
    </xf>
    <xf numFmtId="0" fontId="6" fillId="4" borderId="24" xfId="0" applyFont="1" applyFill="1" applyBorder="1">
      <alignment vertical="center"/>
    </xf>
    <xf numFmtId="0" fontId="6" fillId="4" borderId="32" xfId="0" applyFont="1" applyFill="1" applyBorder="1">
      <alignment vertical="center"/>
    </xf>
    <xf numFmtId="176" fontId="6" fillId="4" borderId="36" xfId="0" applyNumberFormat="1" applyFont="1" applyFill="1" applyBorder="1">
      <alignment vertical="center"/>
    </xf>
    <xf numFmtId="176" fontId="6" fillId="4" borderId="39" xfId="0" applyNumberFormat="1" applyFont="1" applyFill="1" applyBorder="1">
      <alignment vertical="center"/>
    </xf>
    <xf numFmtId="0" fontId="6" fillId="0" borderId="28" xfId="0" applyFont="1" applyBorder="1" applyAlignment="1">
      <alignment horizontal="center" vertical="center" wrapText="1"/>
    </xf>
    <xf numFmtId="0" fontId="9" fillId="2" borderId="0" xfId="1" applyFont="1" applyFill="1" applyBorder="1" applyAlignment="1">
      <alignment vertical="center"/>
    </xf>
    <xf numFmtId="0" fontId="10" fillId="3" borderId="26" xfId="0" applyFont="1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179" fontId="11" fillId="3" borderId="27" xfId="0" applyNumberFormat="1" applyFont="1" applyFill="1" applyBorder="1" applyAlignment="1">
      <alignment vertical="center"/>
    </xf>
    <xf numFmtId="179" fontId="11" fillId="3" borderId="28" xfId="0" applyNumberFormat="1" applyFont="1" applyFill="1" applyBorder="1" applyAlignment="1">
      <alignment vertical="center"/>
    </xf>
    <xf numFmtId="179" fontId="11" fillId="3" borderId="29" xfId="0" applyNumberFormat="1" applyFont="1" applyFill="1" applyBorder="1" applyAlignment="1">
      <alignment vertical="center"/>
    </xf>
    <xf numFmtId="179" fontId="6" fillId="3" borderId="28" xfId="0" applyNumberFormat="1" applyFont="1" applyFill="1" applyBorder="1" applyAlignment="1">
      <alignment vertical="center"/>
    </xf>
    <xf numFmtId="179" fontId="11" fillId="2" borderId="15" xfId="0" applyNumberFormat="1" applyFont="1" applyFill="1" applyBorder="1">
      <alignment vertical="center"/>
    </xf>
    <xf numFmtId="0" fontId="0" fillId="2" borderId="19" xfId="0" applyFill="1" applyBorder="1">
      <alignment vertical="center"/>
    </xf>
    <xf numFmtId="0" fontId="0" fillId="2" borderId="1" xfId="0" applyFill="1" applyBorder="1" applyAlignment="1">
      <alignment horizontal="center" vertical="center"/>
    </xf>
    <xf numFmtId="176" fontId="0" fillId="2" borderId="1" xfId="0" applyNumberFormat="1" applyFill="1" applyBorder="1">
      <alignment vertical="center"/>
    </xf>
    <xf numFmtId="176" fontId="0" fillId="2" borderId="19" xfId="0" applyNumberFormat="1" applyFill="1" applyBorder="1" applyAlignment="1">
      <alignment horizontal="center" vertical="center"/>
    </xf>
    <xf numFmtId="0" fontId="0" fillId="2" borderId="19" xfId="0" applyFont="1" applyFill="1" applyBorder="1" applyAlignment="1">
      <alignment horizontal="center" vertical="center"/>
    </xf>
    <xf numFmtId="0" fontId="0" fillId="2" borderId="42" xfId="0" applyFont="1" applyFill="1" applyBorder="1" applyAlignment="1">
      <alignment horizontal="center" vertical="center"/>
    </xf>
    <xf numFmtId="176" fontId="0" fillId="2" borderId="20" xfId="0" applyNumberFormat="1" applyFont="1" applyFill="1" applyBorder="1" applyAlignment="1">
      <alignment horizontal="center" vertical="center"/>
    </xf>
    <xf numFmtId="176" fontId="12" fillId="4" borderId="42" xfId="0" applyNumberFormat="1" applyFont="1" applyFill="1" applyBorder="1" applyAlignment="1">
      <alignment vertical="center" wrapText="1"/>
    </xf>
    <xf numFmtId="178" fontId="0" fillId="2" borderId="38" xfId="0" applyNumberFormat="1" applyFill="1" applyBorder="1">
      <alignment vertical="center"/>
    </xf>
    <xf numFmtId="178" fontId="0" fillId="2" borderId="41" xfId="0" applyNumberFormat="1" applyFill="1" applyBorder="1" applyAlignment="1">
      <alignment vertical="center"/>
    </xf>
    <xf numFmtId="179" fontId="6" fillId="4" borderId="29" xfId="0" applyNumberFormat="1" applyFont="1" applyFill="1" applyBorder="1" applyAlignment="1">
      <alignment horizontal="center" vertical="center"/>
    </xf>
    <xf numFmtId="179" fontId="6" fillId="4" borderId="27" xfId="0" applyNumberFormat="1" applyFont="1" applyFill="1" applyBorder="1" applyAlignment="1">
      <alignment horizontal="center" vertical="center"/>
    </xf>
    <xf numFmtId="179" fontId="6" fillId="4" borderId="28" xfId="0" applyNumberFormat="1" applyFont="1" applyFill="1" applyBorder="1" applyAlignment="1">
      <alignment horizontal="center" vertical="center"/>
    </xf>
    <xf numFmtId="179" fontId="6" fillId="4" borderId="39" xfId="0" applyNumberFormat="1" applyFont="1" applyFill="1" applyBorder="1" applyAlignment="1">
      <alignment horizontal="center" vertical="center"/>
    </xf>
    <xf numFmtId="179" fontId="6" fillId="4" borderId="42" xfId="0" applyNumberFormat="1" applyFont="1" applyFill="1" applyBorder="1" applyAlignment="1">
      <alignment horizontal="center" vertical="center"/>
    </xf>
    <xf numFmtId="179" fontId="6" fillId="3" borderId="39" xfId="0" applyNumberFormat="1" applyFont="1" applyFill="1" applyBorder="1" applyAlignment="1">
      <alignment horizontal="center" vertical="center"/>
    </xf>
    <xf numFmtId="178" fontId="6" fillId="3" borderId="11" xfId="0" applyNumberFormat="1" applyFont="1" applyFill="1" applyBorder="1" applyAlignment="1">
      <alignment vertical="center"/>
    </xf>
    <xf numFmtId="178" fontId="11" fillId="3" borderId="9" xfId="0" applyNumberFormat="1" applyFont="1" applyFill="1" applyBorder="1" applyAlignment="1">
      <alignment vertical="center"/>
    </xf>
    <xf numFmtId="178" fontId="11" fillId="3" borderId="5" xfId="0" applyNumberFormat="1" applyFont="1" applyFill="1" applyBorder="1" applyAlignment="1">
      <alignment vertical="center"/>
    </xf>
    <xf numFmtId="178" fontId="11" fillId="3" borderId="11" xfId="0" applyNumberFormat="1" applyFont="1" applyFill="1" applyBorder="1" applyAlignment="1">
      <alignment vertical="center"/>
    </xf>
    <xf numFmtId="178" fontId="6" fillId="3" borderId="5" xfId="0" applyNumberFormat="1" applyFont="1" applyFill="1" applyBorder="1" applyAlignment="1">
      <alignment vertical="center"/>
    </xf>
    <xf numFmtId="177" fontId="11" fillId="2" borderId="15" xfId="0" applyNumberFormat="1" applyFont="1" applyFill="1" applyBorder="1">
      <alignment vertical="center"/>
    </xf>
    <xf numFmtId="176" fontId="13" fillId="4" borderId="29" xfId="0" applyNumberFormat="1" applyFont="1" applyFill="1" applyBorder="1" applyAlignment="1">
      <alignment vertical="center" wrapText="1"/>
    </xf>
    <xf numFmtId="176" fontId="13" fillId="4" borderId="27" xfId="0" applyNumberFormat="1" applyFont="1" applyFill="1" applyBorder="1" applyAlignment="1">
      <alignment vertical="center" wrapText="1"/>
    </xf>
    <xf numFmtId="176" fontId="13" fillId="4" borderId="28" xfId="0" applyNumberFormat="1" applyFont="1" applyFill="1" applyBorder="1" applyAlignment="1">
      <alignment vertical="center" wrapText="1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178" fontId="0" fillId="3" borderId="37" xfId="0" applyNumberFormat="1" applyFill="1" applyBorder="1" applyAlignment="1">
      <alignment vertical="center"/>
    </xf>
    <xf numFmtId="178" fontId="0" fillId="3" borderId="10" xfId="0" applyNumberFormat="1" applyFill="1" applyBorder="1" applyAlignment="1">
      <alignment vertical="center"/>
    </xf>
    <xf numFmtId="178" fontId="0" fillId="3" borderId="8" xfId="0" applyNumberFormat="1" applyFill="1" applyBorder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2" borderId="0" xfId="0" applyFont="1" applyFill="1">
      <alignment vertical="center"/>
    </xf>
    <xf numFmtId="0" fontId="6" fillId="2" borderId="25" xfId="0" applyFont="1" applyFill="1" applyBorder="1">
      <alignment vertical="center"/>
    </xf>
    <xf numFmtId="0" fontId="0" fillId="0" borderId="43" xfId="0" applyBorder="1">
      <alignment vertical="center"/>
    </xf>
    <xf numFmtId="180" fontId="0" fillId="0" borderId="43" xfId="0" applyNumberFormat="1" applyBorder="1">
      <alignment vertical="center"/>
    </xf>
  </cellXfs>
  <cellStyles count="4">
    <cellStyle name="ハイパーリンク" xfId="3" builtinId="8"/>
    <cellStyle name="標準" xfId="0" builtinId="0"/>
    <cellStyle name="標準 2" xfId="2"/>
    <cellStyle name="標準_昭光様イノシン入り化成肥料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9552187825836842"/>
          <c:y val="5.6500479507369271E-2"/>
          <c:w val="0.75928657462337745"/>
          <c:h val="0.75817623157682212"/>
        </c:manualLayout>
      </c:layout>
      <c:scatterChart>
        <c:scatterStyle val="smoothMarker"/>
        <c:varyColors val="0"/>
        <c:ser>
          <c:idx val="0"/>
          <c:order val="0"/>
          <c:tx>
            <c:strRef>
              <c:f>'temperature '!$C$3</c:f>
              <c:strCache>
                <c:ptCount val="1"/>
                <c:pt idx="0">
                  <c:v>NYLA+</c:v>
                </c:pt>
              </c:strCache>
            </c:strRef>
          </c:tx>
          <c:errBars>
            <c:errDir val="y"/>
            <c:errBarType val="both"/>
            <c:errValType val="cust"/>
            <c:noEndCap val="0"/>
            <c:plus>
              <c:numRef>
                <c:f>'temperature '!$E$4:$E$7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1.1547005383792517</c:v>
                  </c:pt>
                  <c:pt idx="2">
                    <c:v>6.0277137733417083</c:v>
                  </c:pt>
                  <c:pt idx="3">
                    <c:v>0</c:v>
                  </c:pt>
                </c:numCache>
              </c:numRef>
            </c:plus>
            <c:minus>
              <c:numRef>
                <c:f>'temperature '!$E$4:$E$7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1.1547005383792517</c:v>
                  </c:pt>
                  <c:pt idx="2">
                    <c:v>6.0277137733417083</c:v>
                  </c:pt>
                  <c:pt idx="3">
                    <c:v>0</c:v>
                  </c:pt>
                </c:numCache>
              </c:numRef>
            </c:minus>
          </c:errBars>
          <c:xVal>
            <c:numRef>
              <c:f>'temperature '!$B$4:$B$7</c:f>
              <c:numCache>
                <c:formatCode>General</c:formatCode>
                <c:ptCount val="4"/>
                <c:pt idx="0">
                  <c:v>0</c:v>
                </c:pt>
                <c:pt idx="1">
                  <c:v>3</c:v>
                </c:pt>
                <c:pt idx="2">
                  <c:v>4</c:v>
                </c:pt>
                <c:pt idx="3">
                  <c:v>5</c:v>
                </c:pt>
              </c:numCache>
            </c:numRef>
          </c:xVal>
          <c:yVal>
            <c:numRef>
              <c:f>'temperature '!$C$4:$C$7</c:f>
              <c:numCache>
                <c:formatCode>0.0</c:formatCode>
                <c:ptCount val="4"/>
                <c:pt idx="0">
                  <c:v>30</c:v>
                </c:pt>
                <c:pt idx="1">
                  <c:v>51.333333333333336</c:v>
                </c:pt>
                <c:pt idx="2">
                  <c:v>49.333333333333336</c:v>
                </c:pt>
                <c:pt idx="3">
                  <c:v>50</c:v>
                </c:pt>
              </c:numCache>
            </c:numRef>
          </c:yVal>
          <c:smooth val="1"/>
        </c:ser>
        <c:ser>
          <c:idx val="1"/>
          <c:order val="1"/>
          <c:tx>
            <c:strRef>
              <c:f>'temperature '!$D$3</c:f>
              <c:strCache>
                <c:ptCount val="1"/>
                <c:pt idx="0">
                  <c:v>NYLA-</c:v>
                </c:pt>
              </c:strCache>
            </c:strRef>
          </c:tx>
          <c:errBars>
            <c:errDir val="y"/>
            <c:errBarType val="both"/>
            <c:errValType val="cust"/>
            <c:noEndCap val="0"/>
            <c:plus>
              <c:numRef>
                <c:f>'temperature '!$F$4:$F$7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0</c:v>
                  </c:pt>
                  <c:pt idx="2">
                    <c:v>6.8068592855540571</c:v>
                  </c:pt>
                  <c:pt idx="3">
                    <c:v>2.8867513459481287</c:v>
                  </c:pt>
                </c:numCache>
              </c:numRef>
            </c:plus>
            <c:minus>
              <c:numRef>
                <c:f>'temperature '!$F$4:$F$7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0</c:v>
                  </c:pt>
                  <c:pt idx="2">
                    <c:v>6.8068592855540571</c:v>
                  </c:pt>
                  <c:pt idx="3">
                    <c:v>2.8867513459481287</c:v>
                  </c:pt>
                </c:numCache>
              </c:numRef>
            </c:minus>
          </c:errBars>
          <c:xVal>
            <c:numRef>
              <c:f>'temperature '!$B$4:$B$7</c:f>
              <c:numCache>
                <c:formatCode>General</c:formatCode>
                <c:ptCount val="4"/>
                <c:pt idx="0">
                  <c:v>0</c:v>
                </c:pt>
                <c:pt idx="1">
                  <c:v>3</c:v>
                </c:pt>
                <c:pt idx="2">
                  <c:v>4</c:v>
                </c:pt>
                <c:pt idx="3">
                  <c:v>5</c:v>
                </c:pt>
              </c:numCache>
            </c:numRef>
          </c:xVal>
          <c:yVal>
            <c:numRef>
              <c:f>'temperature '!$D$4:$D$7</c:f>
              <c:numCache>
                <c:formatCode>0.0</c:formatCode>
                <c:ptCount val="4"/>
                <c:pt idx="0">
                  <c:v>30</c:v>
                </c:pt>
                <c:pt idx="1">
                  <c:v>48</c:v>
                </c:pt>
                <c:pt idx="2">
                  <c:v>47.333333333333336</c:v>
                </c:pt>
                <c:pt idx="3">
                  <c:v>44.333333333333336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0539904"/>
        <c:axId val="70538368"/>
      </c:scatterChart>
      <c:valAx>
        <c:axId val="705399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days</a:t>
                </a:r>
                <a:endParaRPr lang="ja-JP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0538368"/>
        <c:crosses val="autoZero"/>
        <c:crossBetween val="midCat"/>
        <c:majorUnit val="1"/>
      </c:valAx>
      <c:valAx>
        <c:axId val="70538368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Temperature (</a:t>
                </a:r>
                <a:r>
                  <a:rPr lang="ja-JP"/>
                  <a:t>℃</a:t>
                </a:r>
                <a:r>
                  <a:rPr lang="en-US"/>
                  <a:t>)</a:t>
                </a:r>
                <a:endParaRPr lang="ja-JP"/>
              </a:p>
            </c:rich>
          </c:tx>
          <c:layout/>
          <c:overlay val="0"/>
        </c:title>
        <c:numFmt formatCode="0.0" sourceLinked="1"/>
        <c:majorTickMark val="none"/>
        <c:minorTickMark val="none"/>
        <c:tickLblPos val="nextTo"/>
        <c:crossAx val="70539904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58818448207672658"/>
          <c:y val="0.42755243034524532"/>
          <c:w val="0.19068241469816274"/>
          <c:h val="0.18364564405410863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1400"/>
      </a:pPr>
      <a:endParaRPr lang="ja-JP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510540</xdr:colOff>
      <xdr:row>9</xdr:row>
      <xdr:rowOff>0</xdr:rowOff>
    </xdr:from>
    <xdr:to>
      <xdr:col>8</xdr:col>
      <xdr:colOff>83820</xdr:colOff>
      <xdr:row>27</xdr:row>
      <xdr:rowOff>152400</xdr:rowOff>
    </xdr:to>
    <xdr:graphicFrame macro="">
      <xdr:nvGraphicFramePr>
        <xdr:cNvPr id="2" name="グラフ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jairjp.com/SEPTEMBER%202014/09%20SEKHAR.pdf" TargetMode="External"/><Relationship Id="rId2" Type="http://schemas.openxmlformats.org/officeDocument/2006/relationships/hyperlink" Target="http://www.dpi.nsw.gov.au/__data/assets/pdf_file/0003/166476/compost-on-farm.pdf" TargetMode="External"/><Relationship Id="rId1" Type="http://schemas.openxmlformats.org/officeDocument/2006/relationships/hyperlink" Target="http://www.ijappjournal.com/wp-content/uploads/2013/07/3360-3365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ijappjournal.com/wp-content/uploads/2013/07/3360-3365.pdf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://jairjp.com/SEPTEMBER%202014/09%20SEKHAR.pdf" TargetMode="External"/><Relationship Id="rId2" Type="http://schemas.openxmlformats.org/officeDocument/2006/relationships/hyperlink" Target="http://www.dpi.nsw.gov.au/__data/assets/pdf_file/0003/166476/compost-on-farm.pdf" TargetMode="External"/><Relationship Id="rId1" Type="http://schemas.openxmlformats.org/officeDocument/2006/relationships/hyperlink" Target="http://www.ijappjournal.com/wp-content/uploads/2013/07/3360-3365.pdf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://www.ijappjournal.com/wp-content/uploads/2013/07/3360-3365.pdf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2"/>
  </sheetPr>
  <dimension ref="B1:L18"/>
  <sheetViews>
    <sheetView tabSelected="1" view="pageBreakPreview" zoomScale="60" zoomScaleNormal="90" workbookViewId="0">
      <selection activeCell="C22" sqref="C22"/>
    </sheetView>
  </sheetViews>
  <sheetFormatPr defaultRowHeight="13.2" x14ac:dyDescent="0.2"/>
  <cols>
    <col min="2" max="2" width="26.77734375" bestFit="1" customWidth="1"/>
    <col min="4" max="4" width="9.33203125" bestFit="1" customWidth="1"/>
    <col min="5" max="5" width="11.33203125" bestFit="1" customWidth="1"/>
    <col min="6" max="6" width="11.33203125" customWidth="1"/>
    <col min="7" max="7" width="8.109375" customWidth="1"/>
    <col min="8" max="8" width="8.21875" customWidth="1"/>
    <col min="9" max="9" width="8.109375" customWidth="1"/>
    <col min="10" max="10" width="14.109375" customWidth="1"/>
    <col min="11" max="11" width="25.5546875" customWidth="1"/>
  </cols>
  <sheetData>
    <row r="1" spans="2:12" ht="20.25" customHeight="1" x14ac:dyDescent="0.2">
      <c r="B1" s="1" t="s">
        <v>24</v>
      </c>
      <c r="C1" s="2"/>
      <c r="D1" s="2"/>
      <c r="E1" s="2"/>
      <c r="F1" s="2"/>
      <c r="G1" s="2"/>
      <c r="H1" s="2"/>
      <c r="I1" s="2"/>
      <c r="J1" s="2"/>
      <c r="K1" s="2"/>
    </row>
    <row r="2" spans="2:12" ht="16.8" thickBot="1" x14ac:dyDescent="0.25">
      <c r="B2" s="3" t="s">
        <v>36</v>
      </c>
      <c r="C2" s="4"/>
      <c r="D2" s="4"/>
      <c r="E2" s="4"/>
      <c r="F2" s="4"/>
      <c r="G2" s="4"/>
      <c r="H2" s="4"/>
      <c r="I2" s="4"/>
      <c r="J2" s="38" t="s">
        <v>13</v>
      </c>
      <c r="K2" s="78"/>
    </row>
    <row r="3" spans="2:12" ht="18.600000000000001" customHeight="1" thickBot="1" x14ac:dyDescent="0.25">
      <c r="B3" s="71" t="s">
        <v>19</v>
      </c>
      <c r="C3" s="72"/>
      <c r="D3" s="72"/>
      <c r="E3" s="72"/>
      <c r="F3" s="71" t="s">
        <v>18</v>
      </c>
      <c r="G3" s="76"/>
      <c r="H3" s="76"/>
      <c r="I3" s="77"/>
      <c r="J3" s="39">
        <v>600</v>
      </c>
      <c r="K3" s="79" t="s">
        <v>23</v>
      </c>
    </row>
    <row r="4" spans="2:12" ht="40.799999999999997" customHeight="1" thickBot="1" x14ac:dyDescent="0.25">
      <c r="B4" s="5" t="s">
        <v>0</v>
      </c>
      <c r="C4" s="6" t="s">
        <v>17</v>
      </c>
      <c r="D4" s="19" t="s">
        <v>16</v>
      </c>
      <c r="E4" s="40" t="s">
        <v>25</v>
      </c>
      <c r="F4" s="18" t="s">
        <v>5</v>
      </c>
      <c r="G4" s="7" t="s">
        <v>1</v>
      </c>
      <c r="H4" s="18" t="s">
        <v>2</v>
      </c>
      <c r="I4" s="17" t="s">
        <v>3</v>
      </c>
      <c r="J4" s="37" t="s">
        <v>21</v>
      </c>
      <c r="K4" s="37" t="s">
        <v>26</v>
      </c>
    </row>
    <row r="5" spans="2:12" ht="21" customHeight="1" thickTop="1" x14ac:dyDescent="0.2">
      <c r="B5" s="13" t="s">
        <v>4</v>
      </c>
      <c r="C5" s="14" t="s">
        <v>8</v>
      </c>
      <c r="D5" s="23">
        <v>1.3</v>
      </c>
      <c r="E5" s="73">
        <v>40</v>
      </c>
      <c r="F5" s="26"/>
      <c r="G5" s="27">
        <f>ROUNDDOWN(D5*E5/100,2)</f>
        <v>0.52</v>
      </c>
      <c r="H5" s="28"/>
      <c r="I5" s="29"/>
      <c r="J5" s="56"/>
      <c r="K5" s="68" t="s">
        <v>27</v>
      </c>
    </row>
    <row r="6" spans="2:12" ht="21" customHeight="1" x14ac:dyDescent="0.2">
      <c r="B6" s="8"/>
      <c r="C6" s="9" t="s">
        <v>9</v>
      </c>
      <c r="D6" s="24"/>
      <c r="E6" s="74"/>
      <c r="F6" s="41">
        <f>50/1.3</f>
        <v>38.46153846153846</v>
      </c>
      <c r="G6" s="30"/>
      <c r="H6" s="31">
        <f>ROUNDDOWN(E5*D6/100,2)</f>
        <v>0</v>
      </c>
      <c r="I6" s="32"/>
      <c r="J6" s="57">
        <f>J17*E5/100</f>
        <v>240</v>
      </c>
      <c r="K6" s="69"/>
      <c r="L6" s="16" t="s">
        <v>12</v>
      </c>
    </row>
    <row r="7" spans="2:12" ht="21" customHeight="1" thickBot="1" x14ac:dyDescent="0.25">
      <c r="B7" s="5"/>
      <c r="C7" s="15" t="s">
        <v>10</v>
      </c>
      <c r="D7" s="25"/>
      <c r="E7" s="75"/>
      <c r="F7" s="42"/>
      <c r="G7" s="33"/>
      <c r="H7" s="34"/>
      <c r="I7" s="35">
        <f>ROUNDDOWN(E5*D7/100,2)</f>
        <v>0</v>
      </c>
      <c r="J7" s="58"/>
      <c r="K7" s="70"/>
    </row>
    <row r="8" spans="2:12" ht="18.600000000000001" customHeight="1" thickTop="1" x14ac:dyDescent="0.2">
      <c r="B8" s="13" t="s">
        <v>6</v>
      </c>
      <c r="C8" s="14" t="s">
        <v>8</v>
      </c>
      <c r="D8" s="23">
        <v>1.27</v>
      </c>
      <c r="E8" s="73">
        <v>10</v>
      </c>
      <c r="F8" s="43"/>
      <c r="G8" s="27">
        <f>ROUNDDOWN(D8*E8/100,2)</f>
        <v>0.12</v>
      </c>
      <c r="H8" s="28"/>
      <c r="I8" s="29"/>
      <c r="J8" s="56"/>
      <c r="K8" s="68" t="s">
        <v>30</v>
      </c>
    </row>
    <row r="9" spans="2:12" ht="18.600000000000001" customHeight="1" x14ac:dyDescent="0.2">
      <c r="B9" s="8"/>
      <c r="C9" s="9" t="s">
        <v>9</v>
      </c>
      <c r="D9" s="24">
        <v>0.06</v>
      </c>
      <c r="E9" s="74"/>
      <c r="F9" s="41">
        <v>40</v>
      </c>
      <c r="G9" s="30"/>
      <c r="H9" s="31">
        <f>ROUNDDOWN(E8*D9/100,2)</f>
        <v>0</v>
      </c>
      <c r="I9" s="32"/>
      <c r="J9" s="57">
        <f>J17*E8/100</f>
        <v>60</v>
      </c>
      <c r="K9" s="69"/>
      <c r="L9" s="16" t="s">
        <v>15</v>
      </c>
    </row>
    <row r="10" spans="2:12" ht="18.600000000000001" customHeight="1" thickBot="1" x14ac:dyDescent="0.25">
      <c r="B10" s="5"/>
      <c r="C10" s="15" t="s">
        <v>10</v>
      </c>
      <c r="D10" s="25">
        <v>2.46</v>
      </c>
      <c r="E10" s="75"/>
      <c r="F10" s="42"/>
      <c r="G10" s="33"/>
      <c r="H10" s="34"/>
      <c r="I10" s="35">
        <f>ROUNDDOWN(E8*D10/100,2)</f>
        <v>0.24</v>
      </c>
      <c r="J10" s="58"/>
      <c r="K10" s="70"/>
    </row>
    <row r="11" spans="2:12" ht="18.600000000000001" customHeight="1" thickTop="1" x14ac:dyDescent="0.2">
      <c r="B11" s="13" t="s">
        <v>7</v>
      </c>
      <c r="C11" s="14" t="s">
        <v>8</v>
      </c>
      <c r="D11" s="23">
        <v>1.37</v>
      </c>
      <c r="E11" s="73">
        <v>25</v>
      </c>
      <c r="F11" s="43"/>
      <c r="G11" s="27">
        <f>ROUNDDOWN(D11*E11/100,2)</f>
        <v>0.34</v>
      </c>
      <c r="H11" s="28"/>
      <c r="I11" s="29"/>
      <c r="J11" s="56"/>
      <c r="K11" s="68" t="s">
        <v>28</v>
      </c>
      <c r="L11" s="16" t="s">
        <v>11</v>
      </c>
    </row>
    <row r="12" spans="2:12" ht="18.600000000000001" customHeight="1" x14ac:dyDescent="0.2">
      <c r="B12" s="8"/>
      <c r="C12" s="9" t="s">
        <v>9</v>
      </c>
      <c r="D12" s="24">
        <v>0.3</v>
      </c>
      <c r="E12" s="74"/>
      <c r="F12" s="41">
        <v>14</v>
      </c>
      <c r="G12" s="30"/>
      <c r="H12" s="31">
        <f>ROUNDDOWN(E11*D12/100,2)</f>
        <v>7.0000000000000007E-2</v>
      </c>
      <c r="I12" s="32"/>
      <c r="J12" s="57">
        <f>J17*E11/100</f>
        <v>150</v>
      </c>
      <c r="K12" s="69"/>
    </row>
    <row r="13" spans="2:12" ht="18.600000000000001" customHeight="1" thickBot="1" x14ac:dyDescent="0.25">
      <c r="B13" s="5"/>
      <c r="C13" s="15" t="s">
        <v>10</v>
      </c>
      <c r="D13" s="25">
        <v>0.98</v>
      </c>
      <c r="E13" s="75"/>
      <c r="F13" s="42"/>
      <c r="G13" s="33"/>
      <c r="H13" s="34"/>
      <c r="I13" s="35">
        <f>ROUNDDOWN(E11*D13/100,2)</f>
        <v>0.24</v>
      </c>
      <c r="J13" s="58"/>
      <c r="K13" s="70"/>
    </row>
    <row r="14" spans="2:12" ht="18.600000000000001" customHeight="1" thickTop="1" x14ac:dyDescent="0.2">
      <c r="B14" s="13" t="s">
        <v>20</v>
      </c>
      <c r="C14" s="14" t="s">
        <v>8</v>
      </c>
      <c r="D14" s="23">
        <v>2.06</v>
      </c>
      <c r="E14" s="73">
        <v>25</v>
      </c>
      <c r="F14" s="43"/>
      <c r="G14" s="27">
        <f>ROUNDDOWN(D14*E14/100,2)</f>
        <v>0.51</v>
      </c>
      <c r="H14" s="28"/>
      <c r="I14" s="29"/>
      <c r="J14" s="56"/>
      <c r="K14" s="68" t="s">
        <v>29</v>
      </c>
      <c r="L14" s="16" t="s">
        <v>11</v>
      </c>
    </row>
    <row r="15" spans="2:12" ht="18.600000000000001" customHeight="1" x14ac:dyDescent="0.2">
      <c r="B15" s="8"/>
      <c r="C15" s="9" t="s">
        <v>9</v>
      </c>
      <c r="D15" s="24">
        <v>0.25</v>
      </c>
      <c r="E15" s="74"/>
      <c r="F15" s="41">
        <v>7</v>
      </c>
      <c r="G15" s="30"/>
      <c r="H15" s="31">
        <f>ROUNDDOWN(E14*D15/100,2)</f>
        <v>0.06</v>
      </c>
      <c r="I15" s="32"/>
      <c r="J15" s="57">
        <f>J17*E14/100</f>
        <v>150</v>
      </c>
      <c r="K15" s="69"/>
    </row>
    <row r="16" spans="2:12" ht="18.600000000000001" customHeight="1" thickBot="1" x14ac:dyDescent="0.25">
      <c r="B16" s="5"/>
      <c r="C16" s="15" t="s">
        <v>10</v>
      </c>
      <c r="D16" s="25">
        <v>1.24</v>
      </c>
      <c r="E16" s="75"/>
      <c r="F16" s="44"/>
      <c r="G16" s="33"/>
      <c r="H16" s="34"/>
      <c r="I16" s="35">
        <f>ROUNDDOWN(E14*D16/100,2)</f>
        <v>0.31</v>
      </c>
      <c r="J16" s="58"/>
      <c r="K16" s="70"/>
    </row>
    <row r="17" spans="2:11" ht="15" customHeight="1" thickTop="1" x14ac:dyDescent="0.2">
      <c r="B17" s="10"/>
      <c r="C17" s="11" t="s">
        <v>13</v>
      </c>
      <c r="D17" s="12" t="s">
        <v>14</v>
      </c>
      <c r="E17" s="54">
        <f>SUM(E5:E16)</f>
        <v>100</v>
      </c>
      <c r="F17" s="45">
        <f>(F6*D5*E5/100+F9*D8*E8/100+F12*D11*E11/100+F15*D14*E14/100)/(D5*E5/100+D8*E8/100+D11*E11/100+D14*E14/100)</f>
        <v>22.253240279162508</v>
      </c>
      <c r="G17" s="20">
        <f>SUM(G5:G13)</f>
        <v>0.98</v>
      </c>
      <c r="H17" s="21">
        <f>H6+H9+H12</f>
        <v>7.0000000000000007E-2</v>
      </c>
      <c r="I17" s="22">
        <f>I7+I10+I13</f>
        <v>0.48</v>
      </c>
      <c r="J17" s="59">
        <f>J3</f>
        <v>600</v>
      </c>
      <c r="K17" s="36" t="str">
        <f>K3</f>
        <v>kg</v>
      </c>
    </row>
    <row r="18" spans="2:11" ht="27.6" customHeight="1" thickBot="1" x14ac:dyDescent="0.25">
      <c r="B18" s="46" t="s">
        <v>40</v>
      </c>
      <c r="C18" s="47"/>
      <c r="D18" s="48"/>
      <c r="E18" s="55">
        <v>5</v>
      </c>
      <c r="F18" s="49" t="s">
        <v>22</v>
      </c>
      <c r="G18" s="50" t="s">
        <v>22</v>
      </c>
      <c r="H18" s="51" t="s">
        <v>22</v>
      </c>
      <c r="I18" s="52" t="s">
        <v>22</v>
      </c>
      <c r="J18" s="60">
        <f>J17*E18/100</f>
        <v>30</v>
      </c>
      <c r="K18" s="53" t="s">
        <v>31</v>
      </c>
    </row>
  </sheetData>
  <mergeCells count="10">
    <mergeCell ref="K5:K7"/>
    <mergeCell ref="K8:K10"/>
    <mergeCell ref="K11:K13"/>
    <mergeCell ref="K14:K16"/>
    <mergeCell ref="B3:E3"/>
    <mergeCell ref="E5:E7"/>
    <mergeCell ref="E8:E10"/>
    <mergeCell ref="E11:E13"/>
    <mergeCell ref="F3:I3"/>
    <mergeCell ref="E14:E16"/>
  </mergeCells>
  <phoneticPr fontId="3"/>
  <hyperlinks>
    <hyperlink ref="L11" r:id="rId1"/>
    <hyperlink ref="L6" r:id="rId2"/>
    <hyperlink ref="L9" r:id="rId3"/>
    <hyperlink ref="L14" r:id="rId4"/>
  </hyperlinks>
  <pageMargins left="0.59055118110236227" right="0.39370078740157483" top="0.98425196850393704" bottom="0.98425196850393704" header="0.51181102362204722" footer="0.51181102362204722"/>
  <pageSetup paperSize="9" scale="97" orientation="landscape" horizontalDpi="300" verticalDpi="300" r:id="rId5"/>
  <headerFooter alignWithMargins="0"/>
  <colBreaks count="1" manualBreakCount="1">
    <brk id="1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2"/>
  </sheetPr>
  <dimension ref="B1:M18"/>
  <sheetViews>
    <sheetView view="pageBreakPreview" topLeftCell="A5" zoomScale="74" zoomScaleNormal="90" zoomScaleSheetLayoutView="74" workbookViewId="0">
      <selection activeCell="C24" sqref="C24"/>
    </sheetView>
  </sheetViews>
  <sheetFormatPr defaultRowHeight="13.2" x14ac:dyDescent="0.2"/>
  <cols>
    <col min="2" max="2" width="26.77734375" bestFit="1" customWidth="1"/>
    <col min="4" max="4" width="9.33203125" bestFit="1" customWidth="1"/>
    <col min="5" max="5" width="11.33203125" bestFit="1" customWidth="1"/>
    <col min="6" max="7" width="11.33203125" customWidth="1"/>
    <col min="8" max="8" width="8.109375" customWidth="1"/>
    <col min="9" max="9" width="8.21875" customWidth="1"/>
    <col min="10" max="10" width="8.109375" customWidth="1"/>
    <col min="11" max="11" width="14.109375" customWidth="1"/>
    <col min="12" max="12" width="27.109375" customWidth="1"/>
  </cols>
  <sheetData>
    <row r="1" spans="2:13" ht="20.25" customHeight="1" x14ac:dyDescent="0.2">
      <c r="B1" s="1" t="s">
        <v>24</v>
      </c>
      <c r="C1" s="2"/>
      <c r="D1" s="2"/>
      <c r="E1" s="2"/>
      <c r="F1" s="2"/>
      <c r="G1" s="2"/>
      <c r="H1" s="2"/>
      <c r="I1" s="2"/>
      <c r="J1" s="2"/>
      <c r="K1" s="2"/>
      <c r="L1" s="2"/>
    </row>
    <row r="2" spans="2:13" ht="16.8" thickBot="1" x14ac:dyDescent="0.25">
      <c r="B2" s="3" t="s">
        <v>36</v>
      </c>
      <c r="C2" s="4"/>
      <c r="D2" s="4"/>
      <c r="E2" s="4"/>
      <c r="F2" s="4"/>
      <c r="G2" s="4"/>
      <c r="H2" s="4"/>
      <c r="I2" s="4"/>
      <c r="J2" s="4"/>
      <c r="K2" s="38" t="s">
        <v>13</v>
      </c>
      <c r="L2" s="78"/>
    </row>
    <row r="3" spans="2:13" ht="18.600000000000001" customHeight="1" thickBot="1" x14ac:dyDescent="0.25">
      <c r="B3" s="71" t="s">
        <v>19</v>
      </c>
      <c r="C3" s="72"/>
      <c r="D3" s="72"/>
      <c r="E3" s="72"/>
      <c r="F3" s="71" t="s">
        <v>18</v>
      </c>
      <c r="G3" s="72"/>
      <c r="H3" s="76"/>
      <c r="I3" s="76"/>
      <c r="J3" s="77"/>
      <c r="K3" s="39">
        <v>600</v>
      </c>
      <c r="L3" s="79" t="s">
        <v>23</v>
      </c>
    </row>
    <row r="4" spans="2:13" ht="40.799999999999997" customHeight="1" thickBot="1" x14ac:dyDescent="0.25">
      <c r="B4" s="5" t="s">
        <v>0</v>
      </c>
      <c r="C4" s="6" t="s">
        <v>17</v>
      </c>
      <c r="D4" s="19" t="s">
        <v>16</v>
      </c>
      <c r="E4" s="40" t="s">
        <v>25</v>
      </c>
      <c r="F4" s="18" t="s">
        <v>5</v>
      </c>
      <c r="G4" s="7" t="s">
        <v>33</v>
      </c>
      <c r="H4" s="7" t="s">
        <v>1</v>
      </c>
      <c r="I4" s="18" t="s">
        <v>2</v>
      </c>
      <c r="J4" s="17" t="s">
        <v>3</v>
      </c>
      <c r="K4" s="37" t="s">
        <v>21</v>
      </c>
      <c r="L4" s="37" t="s">
        <v>26</v>
      </c>
    </row>
    <row r="5" spans="2:13" ht="21" customHeight="1" thickTop="1" x14ac:dyDescent="0.2">
      <c r="B5" s="13" t="s">
        <v>4</v>
      </c>
      <c r="C5" s="14" t="s">
        <v>8</v>
      </c>
      <c r="D5" s="23">
        <v>1.3</v>
      </c>
      <c r="E5" s="73">
        <v>38.5</v>
      </c>
      <c r="F5" s="26"/>
      <c r="G5" s="62"/>
      <c r="H5" s="27">
        <f>ROUNDDOWN(D5*E5/100,2)</f>
        <v>0.5</v>
      </c>
      <c r="I5" s="28"/>
      <c r="J5" s="29"/>
      <c r="K5" s="56"/>
      <c r="L5" s="68" t="s">
        <v>35</v>
      </c>
    </row>
    <row r="6" spans="2:13" ht="21" customHeight="1" x14ac:dyDescent="0.2">
      <c r="B6" s="8"/>
      <c r="C6" s="9" t="s">
        <v>9</v>
      </c>
      <c r="D6" s="24"/>
      <c r="E6" s="74"/>
      <c r="F6" s="41">
        <f>50/1.3</f>
        <v>38.46153846153846</v>
      </c>
      <c r="G6" s="63">
        <v>0.6</v>
      </c>
      <c r="H6" s="30"/>
      <c r="I6" s="31">
        <f>ROUNDDOWN(E5*D6/100,2)</f>
        <v>0</v>
      </c>
      <c r="J6" s="32"/>
      <c r="K6" s="57">
        <f>K17*E5/100</f>
        <v>300.3</v>
      </c>
      <c r="L6" s="69"/>
      <c r="M6" s="16" t="s">
        <v>12</v>
      </c>
    </row>
    <row r="7" spans="2:13" ht="21" customHeight="1" thickBot="1" x14ac:dyDescent="0.25">
      <c r="B7" s="5"/>
      <c r="C7" s="15" t="s">
        <v>10</v>
      </c>
      <c r="D7" s="25"/>
      <c r="E7" s="75"/>
      <c r="F7" s="42"/>
      <c r="G7" s="64"/>
      <c r="H7" s="33"/>
      <c r="I7" s="34"/>
      <c r="J7" s="35">
        <f>ROUNDDOWN(E5*D7/100,2)</f>
        <v>0</v>
      </c>
      <c r="K7" s="58"/>
      <c r="L7" s="70"/>
    </row>
    <row r="8" spans="2:13" ht="18.600000000000001" customHeight="1" thickTop="1" x14ac:dyDescent="0.2">
      <c r="B8" s="13" t="s">
        <v>6</v>
      </c>
      <c r="C8" s="14" t="s">
        <v>8</v>
      </c>
      <c r="D8" s="23">
        <v>1.27</v>
      </c>
      <c r="E8" s="73">
        <v>13</v>
      </c>
      <c r="F8" s="43"/>
      <c r="G8" s="65"/>
      <c r="H8" s="27">
        <f>ROUNDDOWN(D8*E8/100,2)</f>
        <v>0.16</v>
      </c>
      <c r="I8" s="28"/>
      <c r="J8" s="29"/>
      <c r="K8" s="56"/>
      <c r="L8" s="68" t="s">
        <v>30</v>
      </c>
    </row>
    <row r="9" spans="2:13" ht="18.600000000000001" customHeight="1" x14ac:dyDescent="0.2">
      <c r="B9" s="8"/>
      <c r="C9" s="9" t="s">
        <v>9</v>
      </c>
      <c r="D9" s="24">
        <v>0.06</v>
      </c>
      <c r="E9" s="74"/>
      <c r="F9" s="41">
        <v>40</v>
      </c>
      <c r="G9" s="63">
        <v>0.9</v>
      </c>
      <c r="H9" s="30"/>
      <c r="I9" s="31">
        <f>ROUNDDOWN(E8*D9/100,2)</f>
        <v>0</v>
      </c>
      <c r="J9" s="32"/>
      <c r="K9" s="57">
        <f>K17*E8/100</f>
        <v>101.4</v>
      </c>
      <c r="L9" s="69"/>
      <c r="M9" s="16" t="s">
        <v>15</v>
      </c>
    </row>
    <row r="10" spans="2:13" ht="18.600000000000001" customHeight="1" thickBot="1" x14ac:dyDescent="0.25">
      <c r="B10" s="5"/>
      <c r="C10" s="15" t="s">
        <v>10</v>
      </c>
      <c r="D10" s="25">
        <v>2.46</v>
      </c>
      <c r="E10" s="75"/>
      <c r="F10" s="42"/>
      <c r="G10" s="64"/>
      <c r="H10" s="33"/>
      <c r="I10" s="34"/>
      <c r="J10" s="35">
        <f>ROUNDDOWN(E8*D10/100,2)</f>
        <v>0.31</v>
      </c>
      <c r="K10" s="58"/>
      <c r="L10" s="70"/>
    </row>
    <row r="11" spans="2:13" ht="18.600000000000001" customHeight="1" thickTop="1" x14ac:dyDescent="0.2">
      <c r="B11" s="13" t="s">
        <v>7</v>
      </c>
      <c r="C11" s="14" t="s">
        <v>8</v>
      </c>
      <c r="D11" s="23">
        <v>1.37</v>
      </c>
      <c r="E11" s="73">
        <v>35</v>
      </c>
      <c r="F11" s="43"/>
      <c r="G11" s="65"/>
      <c r="H11" s="27">
        <f>ROUNDDOWN(D11*E11/100,2)</f>
        <v>0.47</v>
      </c>
      <c r="I11" s="28"/>
      <c r="J11" s="29"/>
      <c r="K11" s="56"/>
      <c r="L11" s="68" t="s">
        <v>28</v>
      </c>
      <c r="M11" s="16" t="s">
        <v>11</v>
      </c>
    </row>
    <row r="12" spans="2:13" ht="18.600000000000001" customHeight="1" x14ac:dyDescent="0.2">
      <c r="B12" s="8"/>
      <c r="C12" s="9" t="s">
        <v>9</v>
      </c>
      <c r="D12" s="24">
        <v>0.3</v>
      </c>
      <c r="E12" s="74"/>
      <c r="F12" s="41">
        <v>14</v>
      </c>
      <c r="G12" s="63">
        <v>0.9</v>
      </c>
      <c r="H12" s="30"/>
      <c r="I12" s="31">
        <f>ROUNDDOWN(E11*D12/100,2)</f>
        <v>0.1</v>
      </c>
      <c r="J12" s="32"/>
      <c r="K12" s="57">
        <f>K17*E11/100</f>
        <v>273</v>
      </c>
      <c r="L12" s="69"/>
    </row>
    <row r="13" spans="2:13" ht="18.600000000000001" customHeight="1" thickBot="1" x14ac:dyDescent="0.25">
      <c r="B13" s="5"/>
      <c r="C13" s="15" t="s">
        <v>10</v>
      </c>
      <c r="D13" s="25">
        <v>0.98</v>
      </c>
      <c r="E13" s="75"/>
      <c r="F13" s="42"/>
      <c r="G13" s="64"/>
      <c r="H13" s="33"/>
      <c r="I13" s="34"/>
      <c r="J13" s="35">
        <f>ROUNDDOWN(E11*D13/100,2)</f>
        <v>0.34</v>
      </c>
      <c r="K13" s="58"/>
      <c r="L13" s="70"/>
    </row>
    <row r="14" spans="2:13" ht="18.600000000000001" customHeight="1" thickTop="1" x14ac:dyDescent="0.2">
      <c r="B14" s="13" t="s">
        <v>20</v>
      </c>
      <c r="C14" s="14" t="s">
        <v>8</v>
      </c>
      <c r="D14" s="23">
        <v>0.5</v>
      </c>
      <c r="E14" s="73">
        <v>13.5</v>
      </c>
      <c r="F14" s="43"/>
      <c r="G14" s="65"/>
      <c r="H14" s="27">
        <f>ROUNDDOWN(D14*E14/100,2)</f>
        <v>0.06</v>
      </c>
      <c r="I14" s="28"/>
      <c r="J14" s="29"/>
      <c r="K14" s="56"/>
      <c r="L14" s="68" t="s">
        <v>34</v>
      </c>
      <c r="M14" s="16" t="s">
        <v>11</v>
      </c>
    </row>
    <row r="15" spans="2:13" ht="18.600000000000001" customHeight="1" x14ac:dyDescent="0.2">
      <c r="B15" s="8" t="s">
        <v>32</v>
      </c>
      <c r="C15" s="9" t="s">
        <v>9</v>
      </c>
      <c r="D15" s="24"/>
      <c r="E15" s="74"/>
      <c r="F15" s="41">
        <v>25</v>
      </c>
      <c r="G15" s="63">
        <v>0.5</v>
      </c>
      <c r="H15" s="30"/>
      <c r="I15" s="31">
        <f>ROUNDDOWN(E14*D15/100,2)</f>
        <v>0</v>
      </c>
      <c r="J15" s="32"/>
      <c r="K15" s="57">
        <f>K17*E14/100</f>
        <v>105.3</v>
      </c>
      <c r="L15" s="69"/>
    </row>
    <row r="16" spans="2:13" ht="18.600000000000001" customHeight="1" thickBot="1" x14ac:dyDescent="0.25">
      <c r="B16" s="5"/>
      <c r="C16" s="15" t="s">
        <v>10</v>
      </c>
      <c r="D16" s="25"/>
      <c r="E16" s="75"/>
      <c r="F16" s="44"/>
      <c r="G16" s="66"/>
      <c r="H16" s="33"/>
      <c r="I16" s="34"/>
      <c r="J16" s="35">
        <f>ROUNDDOWN(E14*D16/100,2)</f>
        <v>0</v>
      </c>
      <c r="K16" s="58"/>
      <c r="L16" s="70"/>
    </row>
    <row r="17" spans="2:12" ht="15" customHeight="1" thickTop="1" x14ac:dyDescent="0.2">
      <c r="B17" s="10"/>
      <c r="C17" s="11" t="s">
        <v>13</v>
      </c>
      <c r="D17" s="12" t="s">
        <v>14</v>
      </c>
      <c r="E17" s="54">
        <f>SUM(E5:E16)</f>
        <v>100</v>
      </c>
      <c r="F17" s="45">
        <f>(F6*D5*E5/100+F9*D8*E8/100+F12*D11*E11/100+F15*D14*E14/100)/(D5*E5/100+D8*E8/100+D11*E11/100+D14*E14/100)</f>
        <v>28.248804222332176</v>
      </c>
      <c r="G17" s="67">
        <f>(G6*K6+G9*K9+G12*K12+G15*K15)/K17</f>
        <v>0.73049999999999993</v>
      </c>
      <c r="H17" s="20">
        <f>SUM(H5:H13)</f>
        <v>1.1299999999999999</v>
      </c>
      <c r="I17" s="21">
        <f>I6+I9+I12</f>
        <v>0.1</v>
      </c>
      <c r="J17" s="22">
        <f>J7+J10+J13</f>
        <v>0.65</v>
      </c>
      <c r="K17" s="61">
        <v>780</v>
      </c>
      <c r="L17" s="36" t="str">
        <f>L3</f>
        <v>kg</v>
      </c>
    </row>
    <row r="18" spans="2:12" ht="27.6" customHeight="1" thickBot="1" x14ac:dyDescent="0.25">
      <c r="B18" s="46" t="s">
        <v>41</v>
      </c>
      <c r="C18" s="47"/>
      <c r="D18" s="48"/>
      <c r="E18" s="55">
        <v>5</v>
      </c>
      <c r="F18" s="49" t="s">
        <v>22</v>
      </c>
      <c r="G18" s="49"/>
      <c r="H18" s="50" t="s">
        <v>22</v>
      </c>
      <c r="I18" s="51" t="s">
        <v>22</v>
      </c>
      <c r="J18" s="52" t="s">
        <v>22</v>
      </c>
      <c r="K18" s="60">
        <f>K17*E18/100</f>
        <v>39</v>
      </c>
      <c r="L18" s="53" t="s">
        <v>37</v>
      </c>
    </row>
  </sheetData>
  <mergeCells count="10">
    <mergeCell ref="E11:E13"/>
    <mergeCell ref="L11:L13"/>
    <mergeCell ref="E14:E16"/>
    <mergeCell ref="L14:L16"/>
    <mergeCell ref="B3:E3"/>
    <mergeCell ref="F3:J3"/>
    <mergeCell ref="E5:E7"/>
    <mergeCell ref="L5:L7"/>
    <mergeCell ref="E8:E10"/>
    <mergeCell ref="L8:L10"/>
  </mergeCells>
  <phoneticPr fontId="3"/>
  <hyperlinks>
    <hyperlink ref="M11" r:id="rId1"/>
    <hyperlink ref="M6" r:id="rId2"/>
    <hyperlink ref="M9" r:id="rId3"/>
    <hyperlink ref="M14" r:id="rId4"/>
  </hyperlinks>
  <pageMargins left="0.59055118110236227" right="0.39370078740157483" top="0.98425196850393704" bottom="0.98425196850393704" header="0.51181102362204722" footer="0.51181102362204722"/>
  <pageSetup paperSize="9" scale="97" orientation="landscape" horizontalDpi="300" verticalDpi="300" r:id="rId5"/>
  <headerFooter alignWithMargins="0"/>
  <colBreaks count="1" manualBreakCount="1">
    <brk id="12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7"/>
  <sheetViews>
    <sheetView topLeftCell="B10" workbookViewId="0">
      <selection activeCell="K21" sqref="K21"/>
    </sheetView>
  </sheetViews>
  <sheetFormatPr defaultRowHeight="13.2" x14ac:dyDescent="0.2"/>
  <sheetData>
    <row r="3" spans="2:12" x14ac:dyDescent="0.2">
      <c r="B3" s="80" t="s">
        <v>42</v>
      </c>
      <c r="C3" s="80" t="s">
        <v>38</v>
      </c>
      <c r="D3" s="80" t="s">
        <v>39</v>
      </c>
      <c r="E3" s="80" t="s">
        <v>43</v>
      </c>
      <c r="F3" s="80" t="s">
        <v>43</v>
      </c>
      <c r="G3" s="80"/>
      <c r="H3" s="80"/>
      <c r="I3" s="80"/>
      <c r="J3" s="80"/>
      <c r="K3" s="80"/>
      <c r="L3" s="80"/>
    </row>
    <row r="4" spans="2:12" x14ac:dyDescent="0.2">
      <c r="B4" s="80">
        <v>0</v>
      </c>
      <c r="C4" s="81">
        <f>AVERAGE(G4:I4)</f>
        <v>30</v>
      </c>
      <c r="D4" s="81">
        <f>AVERAGE(J4:L4)</f>
        <v>30</v>
      </c>
      <c r="E4" s="80">
        <f>STDEV(G4:I4)</f>
        <v>0</v>
      </c>
      <c r="F4" s="80">
        <f>STDEV(J4:L4)</f>
        <v>0</v>
      </c>
      <c r="G4" s="80">
        <v>30</v>
      </c>
      <c r="H4" s="80">
        <v>30</v>
      </c>
      <c r="I4" s="80">
        <v>30</v>
      </c>
      <c r="J4" s="80">
        <v>30</v>
      </c>
      <c r="K4" s="80">
        <v>30</v>
      </c>
      <c r="L4" s="80">
        <v>30</v>
      </c>
    </row>
    <row r="5" spans="2:12" x14ac:dyDescent="0.2">
      <c r="B5" s="80">
        <v>3</v>
      </c>
      <c r="C5" s="81">
        <f>AVERAGE(G5:I5)</f>
        <v>51.333333333333336</v>
      </c>
      <c r="D5" s="81">
        <f>AVERAGE(J5:L5)</f>
        <v>48</v>
      </c>
      <c r="E5" s="80">
        <f t="shared" ref="E5:E7" si="0">STDEV(G5:I5)</f>
        <v>1.1547005383792517</v>
      </c>
      <c r="F5" s="80">
        <f t="shared" ref="F5:F7" si="1">STDEV(J5:L5)</f>
        <v>0</v>
      </c>
      <c r="G5" s="80">
        <v>50</v>
      </c>
      <c r="H5" s="80">
        <v>52</v>
      </c>
      <c r="I5" s="80">
        <v>52</v>
      </c>
      <c r="J5" s="80">
        <v>48</v>
      </c>
      <c r="K5" s="80">
        <v>48</v>
      </c>
      <c r="L5" s="80">
        <v>48</v>
      </c>
    </row>
    <row r="6" spans="2:12" x14ac:dyDescent="0.2">
      <c r="B6" s="80">
        <v>4</v>
      </c>
      <c r="C6" s="81">
        <f>AVERAGE(G6:I6)</f>
        <v>49.333333333333336</v>
      </c>
      <c r="D6" s="81">
        <f>AVERAGE(J6:L6)</f>
        <v>47.333333333333336</v>
      </c>
      <c r="E6" s="80">
        <f t="shared" si="0"/>
        <v>6.0277137733417083</v>
      </c>
      <c r="F6" s="80">
        <f t="shared" si="1"/>
        <v>6.8068592855540571</v>
      </c>
      <c r="G6" s="80">
        <v>55</v>
      </c>
      <c r="H6" s="80">
        <v>50</v>
      </c>
      <c r="I6" s="80">
        <v>43</v>
      </c>
      <c r="J6" s="80">
        <v>55</v>
      </c>
      <c r="K6" s="80">
        <v>42</v>
      </c>
      <c r="L6" s="80">
        <v>45</v>
      </c>
    </row>
    <row r="7" spans="2:12" x14ac:dyDescent="0.2">
      <c r="B7" s="80">
        <v>5</v>
      </c>
      <c r="C7" s="81">
        <f>AVERAGE(G7:I7)</f>
        <v>50</v>
      </c>
      <c r="D7" s="81">
        <f>AVERAGE(J7:L7)</f>
        <v>44.333333333333336</v>
      </c>
      <c r="E7" s="80">
        <f t="shared" si="0"/>
        <v>0</v>
      </c>
      <c r="F7" s="80">
        <f t="shared" si="1"/>
        <v>2.8867513459481287</v>
      </c>
      <c r="G7" s="80">
        <v>50</v>
      </c>
      <c r="H7" s="80">
        <v>50</v>
      </c>
      <c r="I7" s="80">
        <v>50</v>
      </c>
      <c r="J7" s="80">
        <v>41</v>
      </c>
      <c r="K7" s="80">
        <v>46</v>
      </c>
      <c r="L7" s="80">
        <v>46</v>
      </c>
    </row>
  </sheetData>
  <phoneticPr fontId="3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Fertilizer design (ideal)</vt:lpstr>
      <vt:lpstr>Fertilizer design (actual)</vt:lpstr>
      <vt:lpstr>temperature </vt:lpstr>
      <vt:lpstr>'Fertilizer design (actual)'!Print_Area</vt:lpstr>
      <vt:lpstr>'Fertilizer design (ideal)'!Print_Area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高橋　裕典</dc:creator>
  <cp:lastModifiedBy>高橋　裕典</cp:lastModifiedBy>
  <cp:lastPrinted>2015-08-12T10:35:51Z</cp:lastPrinted>
  <dcterms:created xsi:type="dcterms:W3CDTF">2015-08-12T09:05:27Z</dcterms:created>
  <dcterms:modified xsi:type="dcterms:W3CDTF">2015-08-21T05:20:48Z</dcterms:modified>
</cp:coreProperties>
</file>