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2_LU\03_Study visit\201508_ดอยคำ\"/>
    </mc:Choice>
  </mc:AlternateContent>
  <bookViews>
    <workbookView xWindow="240" yWindow="150" windowWidth="15120" windowHeight="7995"/>
  </bookViews>
  <sheets>
    <sheet name="calculator" sheetId="1" r:id="rId1"/>
    <sheet name="price" sheetId="2" r:id="rId2"/>
    <sheet name="ref" sheetId="3" r:id="rId3"/>
    <sheet name="qoutation" sheetId="4" r:id="rId4"/>
  </sheets>
  <definedNames>
    <definedName name="price">price!$1:$1048576</definedName>
    <definedName name="_xlnm.Print_Area" localSheetId="3">qoutation!$A$1:$K$26</definedName>
  </definedNames>
  <calcPr calcId="152511"/>
</workbook>
</file>

<file path=xl/calcChain.xml><?xml version="1.0" encoding="utf-8"?>
<calcChain xmlns="http://schemas.openxmlformats.org/spreadsheetml/2006/main">
  <c r="B36" i="1" l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22" i="1"/>
  <c r="B8" i="1"/>
  <c r="B9" i="1"/>
  <c r="B10" i="1"/>
  <c r="B11" i="1"/>
  <c r="B12" i="1"/>
  <c r="B13" i="1"/>
  <c r="B14" i="1"/>
  <c r="B15" i="1"/>
  <c r="B7" i="1"/>
  <c r="L27" i="1" l="1"/>
  <c r="L28" i="1"/>
  <c r="L29" i="1"/>
  <c r="L23" i="1"/>
  <c r="L24" i="1"/>
  <c r="H24" i="4"/>
  <c r="H4" i="1" l="1"/>
  <c r="B3" i="4" l="1"/>
  <c r="K2" i="4"/>
  <c r="B3" i="1" l="1"/>
  <c r="H130" i="1" s="1"/>
  <c r="C113" i="1"/>
  <c r="B113" i="1"/>
  <c r="I113" i="1"/>
  <c r="G113" i="1"/>
  <c r="I109" i="1"/>
  <c r="I108" i="1"/>
  <c r="I107" i="1"/>
  <c r="J107" i="1" s="1"/>
  <c r="I106" i="1"/>
  <c r="J106" i="1" s="1"/>
  <c r="I105" i="1"/>
  <c r="I104" i="1"/>
  <c r="J104" i="1" s="1"/>
  <c r="I103" i="1"/>
  <c r="J103" i="1" s="1"/>
  <c r="K103" i="1" s="1"/>
  <c r="I102" i="1"/>
  <c r="J102" i="1" s="1"/>
  <c r="I101" i="1"/>
  <c r="I100" i="1"/>
  <c r="J100" i="1" s="1"/>
  <c r="I99" i="1"/>
  <c r="I98" i="1"/>
  <c r="I96" i="1"/>
  <c r="I95" i="1"/>
  <c r="G109" i="1"/>
  <c r="H109" i="1" s="1"/>
  <c r="G108" i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G98" i="1"/>
  <c r="G96" i="1"/>
  <c r="G95" i="1"/>
  <c r="C107" i="1"/>
  <c r="C108" i="1"/>
  <c r="J108" i="1" s="1"/>
  <c r="C109" i="1"/>
  <c r="J109" i="1" s="1"/>
  <c r="K109" i="1" s="1"/>
  <c r="C99" i="1"/>
  <c r="H99" i="1" s="1"/>
  <c r="C100" i="1"/>
  <c r="C101" i="1"/>
  <c r="J101" i="1" s="1"/>
  <c r="C102" i="1"/>
  <c r="C103" i="1"/>
  <c r="C104" i="1"/>
  <c r="C105" i="1"/>
  <c r="J105" i="1" s="1"/>
  <c r="C106" i="1"/>
  <c r="C98" i="1"/>
  <c r="C96" i="1"/>
  <c r="J96" i="1" s="1"/>
  <c r="C95" i="1"/>
  <c r="J95" i="1" s="1"/>
  <c r="E50" i="2"/>
  <c r="E51" i="2"/>
  <c r="E49" i="2"/>
  <c r="E46" i="2"/>
  <c r="E47" i="2"/>
  <c r="E45" i="2"/>
  <c r="E42" i="2"/>
  <c r="E43" i="2"/>
  <c r="E41" i="2"/>
  <c r="E35" i="2"/>
  <c r="E36" i="2"/>
  <c r="E37" i="2"/>
  <c r="E38" i="2"/>
  <c r="E39" i="2"/>
  <c r="E34" i="2"/>
  <c r="E31" i="2"/>
  <c r="E32" i="2"/>
  <c r="E30" i="2"/>
  <c r="E27" i="2"/>
  <c r="E28" i="2"/>
  <c r="E26" i="2"/>
  <c r="E23" i="2"/>
  <c r="E24" i="2"/>
  <c r="E22" i="2"/>
  <c r="I89" i="1"/>
  <c r="G88" i="1"/>
  <c r="I88" i="1"/>
  <c r="G89" i="1"/>
  <c r="G90" i="1"/>
  <c r="I90" i="1"/>
  <c r="G91" i="1"/>
  <c r="I91" i="1"/>
  <c r="J91" i="1" s="1"/>
  <c r="I87" i="1"/>
  <c r="G87" i="1"/>
  <c r="C88" i="1"/>
  <c r="C89" i="1"/>
  <c r="C90" i="1"/>
  <c r="C91" i="1"/>
  <c r="C87" i="1"/>
  <c r="J82" i="1"/>
  <c r="I76" i="1"/>
  <c r="J76" i="1" s="1"/>
  <c r="K76" i="1" s="1"/>
  <c r="I77" i="1"/>
  <c r="I78" i="1"/>
  <c r="I79" i="1"/>
  <c r="I80" i="1"/>
  <c r="I81" i="1"/>
  <c r="I82" i="1"/>
  <c r="I83" i="1"/>
  <c r="G76" i="1"/>
  <c r="G77" i="1"/>
  <c r="G78" i="1"/>
  <c r="G79" i="1"/>
  <c r="G80" i="1"/>
  <c r="G81" i="1"/>
  <c r="G82" i="1"/>
  <c r="G83" i="1"/>
  <c r="H83" i="1" s="1"/>
  <c r="I75" i="1"/>
  <c r="G75" i="1"/>
  <c r="E76" i="1"/>
  <c r="E77" i="1"/>
  <c r="E78" i="1"/>
  <c r="E79" i="1"/>
  <c r="C76" i="1"/>
  <c r="H76" i="1" s="1"/>
  <c r="C77" i="1"/>
  <c r="C78" i="1"/>
  <c r="C79" i="1"/>
  <c r="C80" i="1"/>
  <c r="J80" i="1" s="1"/>
  <c r="C81" i="1"/>
  <c r="H81" i="1" s="1"/>
  <c r="C82" i="1"/>
  <c r="C83" i="1"/>
  <c r="J83" i="1" s="1"/>
  <c r="E75" i="1"/>
  <c r="J75" i="1" s="1"/>
  <c r="C75" i="1"/>
  <c r="E70" i="2"/>
  <c r="E69" i="2"/>
  <c r="I70" i="1" s="1"/>
  <c r="E64" i="2"/>
  <c r="I65" i="1" s="1"/>
  <c r="J65" i="1" s="1"/>
  <c r="E65" i="2"/>
  <c r="E66" i="2"/>
  <c r="E67" i="2"/>
  <c r="E63" i="2"/>
  <c r="I64" i="1" s="1"/>
  <c r="I71" i="1"/>
  <c r="G71" i="1"/>
  <c r="H71" i="1" s="1"/>
  <c r="G70" i="1"/>
  <c r="H70" i="1" s="1"/>
  <c r="I68" i="1"/>
  <c r="G68" i="1"/>
  <c r="H68" i="1" s="1"/>
  <c r="I67" i="1"/>
  <c r="J67" i="1" s="1"/>
  <c r="G67" i="1"/>
  <c r="I66" i="1"/>
  <c r="G66" i="1"/>
  <c r="H66" i="1" s="1"/>
  <c r="G65" i="1"/>
  <c r="G64" i="1"/>
  <c r="H64" i="1" s="1"/>
  <c r="G57" i="1"/>
  <c r="G58" i="1"/>
  <c r="G59" i="1"/>
  <c r="H59" i="1"/>
  <c r="G60" i="1"/>
  <c r="G61" i="1"/>
  <c r="G62" i="1"/>
  <c r="G56" i="1"/>
  <c r="E71" i="1"/>
  <c r="E70" i="1"/>
  <c r="E68" i="1"/>
  <c r="E67" i="1"/>
  <c r="E66" i="1"/>
  <c r="E65" i="1"/>
  <c r="E64" i="1"/>
  <c r="E57" i="1"/>
  <c r="E58" i="1"/>
  <c r="E59" i="1"/>
  <c r="E60" i="1"/>
  <c r="E61" i="1"/>
  <c r="E62" i="1"/>
  <c r="E56" i="1"/>
  <c r="C71" i="1"/>
  <c r="C70" i="1"/>
  <c r="C68" i="1"/>
  <c r="C67" i="1"/>
  <c r="C66" i="1"/>
  <c r="C65" i="1"/>
  <c r="C64" i="1"/>
  <c r="C57" i="1"/>
  <c r="C58" i="1"/>
  <c r="C59" i="1"/>
  <c r="C60" i="1"/>
  <c r="C61" i="1"/>
  <c r="H61" i="1" s="1"/>
  <c r="C62" i="1"/>
  <c r="C56" i="1"/>
  <c r="K107" i="1" l="1"/>
  <c r="K105" i="1"/>
  <c r="K101" i="1"/>
  <c r="K100" i="1"/>
  <c r="K104" i="1"/>
  <c r="K102" i="1"/>
  <c r="K106" i="1"/>
  <c r="H89" i="1"/>
  <c r="J70" i="1"/>
  <c r="H75" i="1"/>
  <c r="K75" i="1" s="1"/>
  <c r="H91" i="1"/>
  <c r="J88" i="1"/>
  <c r="H62" i="1"/>
  <c r="H65" i="1"/>
  <c r="K65" i="1" s="1"/>
  <c r="J66" i="1"/>
  <c r="H82" i="1"/>
  <c r="J90" i="1"/>
  <c r="K90" i="1" s="1"/>
  <c r="H88" i="1"/>
  <c r="H98" i="1"/>
  <c r="J64" i="1"/>
  <c r="H67" i="1"/>
  <c r="K67" i="1" s="1"/>
  <c r="J68" i="1"/>
  <c r="J71" i="1"/>
  <c r="K71" i="1" s="1"/>
  <c r="H90" i="1"/>
  <c r="J89" i="1"/>
  <c r="K89" i="1" s="1"/>
  <c r="H58" i="1"/>
  <c r="H95" i="1"/>
  <c r="K95" i="1" s="1"/>
  <c r="H77" i="1"/>
  <c r="J77" i="1"/>
  <c r="H78" i="1"/>
  <c r="J78" i="1"/>
  <c r="H57" i="1"/>
  <c r="K83" i="1"/>
  <c r="J98" i="1"/>
  <c r="J99" i="1"/>
  <c r="K99" i="1" s="1"/>
  <c r="H79" i="1"/>
  <c r="H108" i="1"/>
  <c r="K108" i="1" s="1"/>
  <c r="H96" i="1"/>
  <c r="K96" i="1" s="1"/>
  <c r="J87" i="1"/>
  <c r="H87" i="1"/>
  <c r="H92" i="1" s="1"/>
  <c r="H123" i="1" s="1"/>
  <c r="J81" i="1"/>
  <c r="K81" i="1" s="1"/>
  <c r="H80" i="1"/>
  <c r="J79" i="1"/>
  <c r="H60" i="1"/>
  <c r="H56" i="1"/>
  <c r="H113" i="1"/>
  <c r="H115" i="1" s="1"/>
  <c r="J113" i="1"/>
  <c r="J115" i="1" s="1"/>
  <c r="K88" i="1"/>
  <c r="K91" i="1"/>
  <c r="K82" i="1"/>
  <c r="K70" i="1"/>
  <c r="K68" i="1"/>
  <c r="K66" i="1"/>
  <c r="K64" i="1"/>
  <c r="L55" i="2"/>
  <c r="E19" i="2"/>
  <c r="I24" i="1" s="1"/>
  <c r="E20" i="2"/>
  <c r="I25" i="1" s="1"/>
  <c r="E18" i="2"/>
  <c r="I23" i="1" s="1"/>
  <c r="I51" i="1"/>
  <c r="I50" i="1"/>
  <c r="I49" i="1"/>
  <c r="I48" i="1"/>
  <c r="I47" i="1"/>
  <c r="I46" i="1"/>
  <c r="I44" i="1"/>
  <c r="I43" i="1"/>
  <c r="I42" i="1"/>
  <c r="I41" i="1"/>
  <c r="I40" i="1"/>
  <c r="I39" i="1"/>
  <c r="I37" i="1"/>
  <c r="I36" i="1"/>
  <c r="I35" i="1"/>
  <c r="I33" i="1"/>
  <c r="I32" i="1"/>
  <c r="I31" i="1"/>
  <c r="I29" i="1"/>
  <c r="I28" i="1"/>
  <c r="I27" i="1"/>
  <c r="G51" i="1"/>
  <c r="G50" i="1"/>
  <c r="G49" i="1"/>
  <c r="G48" i="1"/>
  <c r="G47" i="1"/>
  <c r="G46" i="1"/>
  <c r="G44" i="1"/>
  <c r="G43" i="1"/>
  <c r="G42" i="1"/>
  <c r="G41" i="1"/>
  <c r="G40" i="1"/>
  <c r="G39" i="1"/>
  <c r="G37" i="1"/>
  <c r="G36" i="1"/>
  <c r="G35" i="1"/>
  <c r="G33" i="1"/>
  <c r="G32" i="1"/>
  <c r="G31" i="1"/>
  <c r="G29" i="1"/>
  <c r="G28" i="1"/>
  <c r="G27" i="1"/>
  <c r="G24" i="1"/>
  <c r="G25" i="1"/>
  <c r="G23" i="1"/>
  <c r="E51" i="1"/>
  <c r="E50" i="1"/>
  <c r="E49" i="1"/>
  <c r="E48" i="1"/>
  <c r="E47" i="1"/>
  <c r="E46" i="1"/>
  <c r="E44" i="1"/>
  <c r="E43" i="1"/>
  <c r="E42" i="1"/>
  <c r="E41" i="1"/>
  <c r="E40" i="1"/>
  <c r="E39" i="1"/>
  <c r="E37" i="1"/>
  <c r="E36" i="1"/>
  <c r="E35" i="1"/>
  <c r="E33" i="1"/>
  <c r="E32" i="1"/>
  <c r="E31" i="1"/>
  <c r="E29" i="1"/>
  <c r="E28" i="1"/>
  <c r="E27" i="1"/>
  <c r="E24" i="1"/>
  <c r="E25" i="1"/>
  <c r="E23" i="1"/>
  <c r="C51" i="1"/>
  <c r="C50" i="1"/>
  <c r="C49" i="1"/>
  <c r="C48" i="1"/>
  <c r="C47" i="1"/>
  <c r="C46" i="1"/>
  <c r="H46" i="1" s="1"/>
  <c r="C44" i="1"/>
  <c r="C43" i="1"/>
  <c r="C42" i="1"/>
  <c r="C41" i="1"/>
  <c r="C40" i="1"/>
  <c r="C39" i="1"/>
  <c r="C37" i="1"/>
  <c r="C36" i="1"/>
  <c r="C35" i="1"/>
  <c r="C33" i="1"/>
  <c r="C32" i="1"/>
  <c r="C31" i="1"/>
  <c r="C29" i="1"/>
  <c r="K98" i="1" l="1"/>
  <c r="J92" i="1"/>
  <c r="H125" i="1"/>
  <c r="K115" i="1"/>
  <c r="J110" i="1"/>
  <c r="K113" i="1"/>
  <c r="K77" i="1"/>
  <c r="K78" i="1"/>
  <c r="H72" i="1"/>
  <c r="H121" i="1" s="1"/>
  <c r="H24" i="1"/>
  <c r="K79" i="1"/>
  <c r="H84" i="1"/>
  <c r="H122" i="1" s="1"/>
  <c r="K110" i="1"/>
  <c r="H110" i="1"/>
  <c r="K87" i="1"/>
  <c r="K80" i="1"/>
  <c r="J84" i="1"/>
  <c r="K92" i="1"/>
  <c r="H36" i="1"/>
  <c r="H25" i="1"/>
  <c r="H35" i="1"/>
  <c r="H44" i="1"/>
  <c r="J51" i="1"/>
  <c r="E56" i="2"/>
  <c r="I57" i="1" s="1"/>
  <c r="J57" i="1" s="1"/>
  <c r="K57" i="1" s="1"/>
  <c r="E60" i="2"/>
  <c r="I61" i="1" s="1"/>
  <c r="J61" i="1" s="1"/>
  <c r="K61" i="1" s="1"/>
  <c r="E57" i="2"/>
  <c r="I58" i="1" s="1"/>
  <c r="J58" i="1" s="1"/>
  <c r="K58" i="1" s="1"/>
  <c r="E61" i="2"/>
  <c r="I62" i="1" s="1"/>
  <c r="J62" i="1" s="1"/>
  <c r="K62" i="1" s="1"/>
  <c r="E58" i="2"/>
  <c r="I59" i="1" s="1"/>
  <c r="J59" i="1" s="1"/>
  <c r="K59" i="1" s="1"/>
  <c r="E55" i="2"/>
  <c r="I56" i="1" s="1"/>
  <c r="J56" i="1" s="1"/>
  <c r="E59" i="2"/>
  <c r="I60" i="1" s="1"/>
  <c r="J60" i="1" s="1"/>
  <c r="K60" i="1" s="1"/>
  <c r="H29" i="1"/>
  <c r="H40" i="1"/>
  <c r="H41" i="1"/>
  <c r="H50" i="1"/>
  <c r="J49" i="1"/>
  <c r="J24" i="1"/>
  <c r="J31" i="1"/>
  <c r="J36" i="1"/>
  <c r="J41" i="1"/>
  <c r="J46" i="1"/>
  <c r="K46" i="1" s="1"/>
  <c r="J50" i="1"/>
  <c r="H49" i="1"/>
  <c r="H31" i="1"/>
  <c r="J28" i="1"/>
  <c r="J33" i="1"/>
  <c r="J39" i="1"/>
  <c r="J43" i="1"/>
  <c r="H39" i="1"/>
  <c r="H48" i="1"/>
  <c r="J29" i="1"/>
  <c r="J40" i="1"/>
  <c r="J27" i="1"/>
  <c r="J32" i="1"/>
  <c r="J37" i="1"/>
  <c r="J42" i="1"/>
  <c r="H28" i="1"/>
  <c r="H33" i="1"/>
  <c r="K33" i="1" s="1"/>
  <c r="H43" i="1"/>
  <c r="J35" i="1"/>
  <c r="J44" i="1"/>
  <c r="H27" i="1"/>
  <c r="H32" i="1"/>
  <c r="H37" i="1"/>
  <c r="H42" i="1"/>
  <c r="H47" i="1"/>
  <c r="H51" i="1"/>
  <c r="H23" i="1"/>
  <c r="J47" i="1"/>
  <c r="J48" i="1"/>
  <c r="J25" i="1"/>
  <c r="J23" i="1"/>
  <c r="I9" i="1"/>
  <c r="I10" i="1"/>
  <c r="I11" i="1"/>
  <c r="I12" i="1"/>
  <c r="I13" i="1"/>
  <c r="I14" i="1"/>
  <c r="I15" i="1"/>
  <c r="I16" i="1"/>
  <c r="I17" i="1"/>
  <c r="I18" i="1"/>
  <c r="I8" i="1"/>
  <c r="G9" i="1"/>
  <c r="G10" i="1"/>
  <c r="G11" i="1"/>
  <c r="G12" i="1"/>
  <c r="G13" i="1"/>
  <c r="G14" i="1"/>
  <c r="G15" i="1"/>
  <c r="G16" i="1"/>
  <c r="G17" i="1"/>
  <c r="G18" i="1"/>
  <c r="G8" i="1"/>
  <c r="E12" i="1"/>
  <c r="E13" i="1"/>
  <c r="E14" i="1"/>
  <c r="E15" i="1"/>
  <c r="E16" i="1"/>
  <c r="E17" i="1"/>
  <c r="E18" i="1"/>
  <c r="C12" i="1"/>
  <c r="C13" i="1"/>
  <c r="C14" i="1"/>
  <c r="C15" i="1"/>
  <c r="C16" i="1"/>
  <c r="C17" i="1"/>
  <c r="C18" i="1"/>
  <c r="E9" i="1"/>
  <c r="E10" i="1"/>
  <c r="E11" i="1"/>
  <c r="E8" i="1"/>
  <c r="C9" i="1"/>
  <c r="C10" i="1"/>
  <c r="C11" i="1"/>
  <c r="C8" i="1"/>
  <c r="K24" i="1" l="1"/>
  <c r="K84" i="1"/>
  <c r="K43" i="1"/>
  <c r="K35" i="1"/>
  <c r="K31" i="1"/>
  <c r="J72" i="1"/>
  <c r="K56" i="1"/>
  <c r="K72" i="1" s="1"/>
  <c r="K25" i="1"/>
  <c r="K44" i="1"/>
  <c r="K41" i="1"/>
  <c r="K49" i="1"/>
  <c r="K50" i="1"/>
  <c r="K51" i="1"/>
  <c r="K36" i="1"/>
  <c r="K27" i="1"/>
  <c r="K39" i="1"/>
  <c r="K42" i="1"/>
  <c r="K28" i="1"/>
  <c r="K40" i="1"/>
  <c r="K29" i="1"/>
  <c r="K37" i="1"/>
  <c r="K32" i="1"/>
  <c r="H16" i="1"/>
  <c r="H12" i="1"/>
  <c r="H15" i="1"/>
  <c r="H11" i="1"/>
  <c r="J18" i="1"/>
  <c r="J14" i="1"/>
  <c r="K14" i="1" s="1"/>
  <c r="K48" i="1"/>
  <c r="H18" i="1"/>
  <c r="H14" i="1"/>
  <c r="J17" i="1"/>
  <c r="J13" i="1"/>
  <c r="K47" i="1"/>
  <c r="J11" i="1"/>
  <c r="J15" i="1"/>
  <c r="H17" i="1"/>
  <c r="H13" i="1"/>
  <c r="J16" i="1"/>
  <c r="J12" i="1"/>
  <c r="K23" i="1"/>
  <c r="J10" i="1"/>
  <c r="H10" i="1"/>
  <c r="J9" i="1"/>
  <c r="C19" i="1"/>
  <c r="H9" i="1"/>
  <c r="J8" i="1"/>
  <c r="H8" i="1"/>
  <c r="B125" i="1"/>
  <c r="B124" i="1"/>
  <c r="J125" i="1"/>
  <c r="K10" i="1" l="1"/>
  <c r="K17" i="1"/>
  <c r="K15" i="1"/>
  <c r="K9" i="1"/>
  <c r="K11" i="1"/>
  <c r="K13" i="1"/>
  <c r="K18" i="1"/>
  <c r="H19" i="1"/>
  <c r="H119" i="1" s="1"/>
  <c r="J19" i="1"/>
  <c r="K12" i="1"/>
  <c r="K16" i="1"/>
  <c r="K8" i="1"/>
  <c r="K19" i="1" l="1"/>
  <c r="H124" i="1"/>
  <c r="J124" i="1"/>
  <c r="J122" i="1"/>
  <c r="J121" i="1"/>
  <c r="J52" i="1"/>
  <c r="J120" i="1" s="1"/>
  <c r="K52" i="1"/>
  <c r="H52" i="1"/>
  <c r="H120" i="1" s="1"/>
  <c r="J119" i="1"/>
  <c r="J123" i="1"/>
  <c r="H126" i="1" l="1"/>
  <c r="H127" i="1" s="1"/>
  <c r="H128" i="1" s="1"/>
  <c r="H134" i="1" s="1"/>
  <c r="J126" i="1"/>
  <c r="J128" i="1" s="1"/>
  <c r="H132" i="1" s="1"/>
  <c r="H131" i="1" l="1"/>
  <c r="J131" i="1" s="1"/>
  <c r="K15" i="4" s="1"/>
  <c r="D16" i="4" s="1"/>
  <c r="H133" i="1"/>
  <c r="H135" i="1" s="1"/>
</calcChain>
</file>

<file path=xl/comments1.xml><?xml version="1.0" encoding="utf-8"?>
<comments xmlns="http://schemas.openxmlformats.org/spreadsheetml/2006/main">
  <authors>
    <author>ID0176</author>
  </authors>
  <commentList>
    <comment ref="E82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หาค่าไฟ ค่าแอร์ที่เกิดขึ้น
ราคานี้เป็นราคาที่ 777 ตั้งไว้</t>
        </r>
      </text>
    </comment>
    <comment ref="D89" authorId="0" shapeId="0">
      <text>
        <r>
          <rPr>
            <b/>
            <sz val="9"/>
            <color indexed="81"/>
            <rFont val="Tahoma"/>
            <family val="2"/>
          </rPr>
          <t>ID0176:</t>
        </r>
        <r>
          <rPr>
            <sz val="9"/>
            <color indexed="81"/>
            <rFont val="Tahoma"/>
            <family val="2"/>
          </rPr>
          <t xml:space="preserve">
ทำไมถึงเป็น 2,000</t>
        </r>
      </text>
    </comment>
  </commentList>
</comments>
</file>

<file path=xl/sharedStrings.xml><?xml version="1.0" encoding="utf-8"?>
<sst xmlns="http://schemas.openxmlformats.org/spreadsheetml/2006/main" count="687" uniqueCount="193">
  <si>
    <t>รายละเอียดค่าใช้จ่ายคณะ</t>
  </si>
  <si>
    <t>จำนวนคน</t>
  </si>
  <si>
    <t>จำนวนผู้มาดูงาน</t>
  </si>
  <si>
    <t>คน</t>
  </si>
  <si>
    <t>วันที่มา</t>
  </si>
  <si>
    <t>วันที่กลับ</t>
  </si>
  <si>
    <t>ห้องพัก</t>
  </si>
  <si>
    <t>รายการ</t>
  </si>
  <si>
    <t>จำนวนห้องต่อวัน</t>
  </si>
  <si>
    <t>หน่วย</t>
  </si>
  <si>
    <t>จำนวนวัน</t>
  </si>
  <si>
    <t>ราคาขายต่อหน่วย</t>
  </si>
  <si>
    <t>ราคาขาย</t>
  </si>
  <si>
    <t>ราคาทุนต่อหน่วย</t>
  </si>
  <si>
    <t>ราคาทุน</t>
  </si>
  <si>
    <t>ส่วนต่าง</t>
  </si>
  <si>
    <t>หมายเหตุ</t>
  </si>
  <si>
    <t>ห้องเดี่ยว High Season</t>
  </si>
  <si>
    <t>ห้อง</t>
  </si>
  <si>
    <t>วัน</t>
  </si>
  <si>
    <t>ห้องเดี่ยว Low Season</t>
  </si>
  <si>
    <t>ห้องคู่ Low Season</t>
  </si>
  <si>
    <t>หลัง</t>
  </si>
  <si>
    <t>Total</t>
  </si>
  <si>
    <t>อาหาร</t>
  </si>
  <si>
    <t>จำนวนมื้อ</t>
  </si>
  <si>
    <t>อาหารดอยตุง</t>
  </si>
  <si>
    <t>มื้อ</t>
  </si>
  <si>
    <t>อาหารกลางวัน</t>
  </si>
  <si>
    <t>อาหารเย็น</t>
  </si>
  <si>
    <t>อาหารว่างดอยตุง</t>
  </si>
  <si>
    <t>อาหารว่างช่วงเช้า</t>
  </si>
  <si>
    <t>อาหารว่างช่วงกลางวัน</t>
  </si>
  <si>
    <t>อาหารปางมะหัน</t>
  </si>
  <si>
    <t>อาหารเช้า</t>
  </si>
  <si>
    <t>อาหารว่างปางมะหัน</t>
  </si>
  <si>
    <t>อาหารไร่แม่ฟ้าหลวง</t>
  </si>
  <si>
    <t>ล้านนาดินเนอร์</t>
  </si>
  <si>
    <t>กาดหมั้ว</t>
  </si>
  <si>
    <t>ยานพาหนะ</t>
  </si>
  <si>
    <t>จำนวนรถ</t>
  </si>
  <si>
    <t>รถของดอยตุง</t>
  </si>
  <si>
    <t>4 WD (VIP)</t>
  </si>
  <si>
    <t>คัน</t>
  </si>
  <si>
    <t>4 WD 4 Doors</t>
  </si>
  <si>
    <t>4 WD (ขนของ)</t>
  </si>
  <si>
    <t>กระบะธรรมดา</t>
  </si>
  <si>
    <t>รถตู้ (VIP)</t>
  </si>
  <si>
    <t>รถตู้ (ขนของ)</t>
  </si>
  <si>
    <t>รถ 6 ล้อขนของ</t>
  </si>
  <si>
    <t>รถชาวบ้าน</t>
  </si>
  <si>
    <t xml:space="preserve">  - ถิง ถิง-สำนักงาน (ไป-กลับ)</t>
  </si>
  <si>
    <t xml:space="preserve">  -คอกหมู-สำนักงาน (ไป-กลับ)</t>
  </si>
  <si>
    <t xml:space="preserve">  -สำนักงาน-ดอยตุง (ไป-กลับ)</t>
  </si>
  <si>
    <t xml:space="preserve">  - ถิง ถิง-สำนักงาน (ค้างคืน)</t>
  </si>
  <si>
    <t xml:space="preserve">  -คอกหมู-สำนักงาน (ค้างคืน)</t>
  </si>
  <si>
    <t>อื่นๆ</t>
  </si>
  <si>
    <t xml:space="preserve">  - รถตำรวจนำสนามบิน-ดอยตุง</t>
  </si>
  <si>
    <t xml:space="preserve">  -รถตำรวจนำดูงานในเชียงราย</t>
  </si>
  <si>
    <t>วิทยากรและบุคลากร</t>
  </si>
  <si>
    <t>CEO</t>
  </si>
  <si>
    <t>man-day</t>
  </si>
  <si>
    <t>CDO</t>
  </si>
  <si>
    <t>Director</t>
  </si>
  <si>
    <t>Manager/ Senior officer</t>
  </si>
  <si>
    <t>Officer</t>
  </si>
  <si>
    <t>อบต.</t>
  </si>
  <si>
    <t>ชาวบ้านร่วมสนทนา</t>
  </si>
  <si>
    <t>ชาวบ้านนำเสนอ</t>
  </si>
  <si>
    <t>ค่าเดินทางวิทยากรจาก กทม</t>
  </si>
  <si>
    <t>ห้องประชุม</t>
  </si>
  <si>
    <t>ห้องออดิทอเรียม</t>
  </si>
  <si>
    <t>ห้องประชุมวีไอพี</t>
  </si>
  <si>
    <t>ห้องประชุมหอแห่งแรงบันดาลใจ</t>
  </si>
  <si>
    <t>ห้องคาราโอเกะ</t>
  </si>
  <si>
    <t>สถานที่ปางมะหัน</t>
  </si>
  <si>
    <t>วัสดุและอุปกรณ์ประกอบการเรียนรู้</t>
  </si>
  <si>
    <t>ค่าบันทึกภาพ และวิดีโอ</t>
  </si>
  <si>
    <t>ค่า CD/DVD</t>
  </si>
  <si>
    <t>แผ่น</t>
  </si>
  <si>
    <t>ค่าบัตรเข้ามสถานที่ต่างๆ</t>
  </si>
  <si>
    <t>Package สวน-หอ-พระตำหนัก</t>
  </si>
  <si>
    <t>สวนแม่ฟ้าหลวง</t>
  </si>
  <si>
    <t>หอแห่งแรงบันดาลใจ</t>
  </si>
  <si>
    <t>พระตำหนักดอยตุง</t>
  </si>
  <si>
    <t>หอฝิ่น คนไทย</t>
  </si>
  <si>
    <t>หอฝิ่น ต่างชาติ</t>
  </si>
  <si>
    <t>สวนรุกขชาติดอยช้างมูบ</t>
  </si>
  <si>
    <t>ไร่แม่ฟ้าหลวง คนไทย</t>
  </si>
  <si>
    <t>ไร่แม่ฟ้าหลวง คนต่างชาติ</t>
  </si>
  <si>
    <t>อุปกรณ์เครื่องเสียง (ใช้นอกสถานที่)</t>
  </si>
  <si>
    <t>ครั้ง</t>
  </si>
  <si>
    <t>กระเป๋าพร้อมโบรชัวร์</t>
  </si>
  <si>
    <t>ชุด</t>
  </si>
  <si>
    <t>ตำรา อสพ.</t>
  </si>
  <si>
    <t>เล่ม</t>
  </si>
  <si>
    <t>อุปกรณ์ทำกิจกรรมพิเศษ</t>
  </si>
  <si>
    <t>รวมค่าใช้จ่าย</t>
  </si>
  <si>
    <t>ค่าบริหารจัดการ</t>
  </si>
  <si>
    <t>รวมค่าใช้จ่ายทั้งสิ้น</t>
  </si>
  <si>
    <t>ส่วนต่าง (กำไร)</t>
  </si>
  <si>
    <t>บาท</t>
  </si>
  <si>
    <t>คิดเป็นต่อหัวต่อทริป</t>
  </si>
  <si>
    <t>กำไร</t>
  </si>
  <si>
    <t>จำนวนผู้เข้าศึกษาดูงาน</t>
  </si>
  <si>
    <t>อาหารร้านข้างนอก</t>
  </si>
  <si>
    <t>รถตู้ ขนของ</t>
  </si>
  <si>
    <t>เที่ยว</t>
  </si>
  <si>
    <t xml:space="preserve">ห้องประชุม </t>
  </si>
  <si>
    <t>ค่าบัตรสวน หอ พระตำหนัก</t>
  </si>
  <si>
    <t>ไร่แม่ฟ้าหลวง ต่างชาติ</t>
  </si>
  <si>
    <t>อุปกรณ์ทำกิจกรรม CSR</t>
  </si>
  <si>
    <t>จำนวน</t>
  </si>
  <si>
    <t>จำนวนคนทั้งหมดของคณะ</t>
  </si>
  <si>
    <t>ช่วงเช้า</t>
  </si>
  <si>
    <t>ช่วงบ่าย</t>
  </si>
  <si>
    <t>ช่วงดึก</t>
  </si>
  <si>
    <t>อาหารเกรทเธอร์ แม่โขง ลอด์จ</t>
  </si>
  <si>
    <t>อาหารว่างเกรทเธอร์ แม่โขง ลอด์จ</t>
  </si>
  <si>
    <t>คืน</t>
  </si>
  <si>
    <t>จำนวนวันทั้งหมดที่คณะมา</t>
  </si>
  <si>
    <t>จำนวนคืน</t>
  </si>
  <si>
    <t>รหัสลูกค้า</t>
  </si>
  <si>
    <t>บาท/เที่ยว</t>
  </si>
  <si>
    <t>ค่าเช่ารถ</t>
  </si>
  <si>
    <t>ค่าพขร.</t>
  </si>
  <si>
    <t>อัตราการใช้น้ำมัน (km/l)</t>
  </si>
  <si>
    <t>ราคาน้ำมัน(บาท/ลิตร)</t>
  </si>
  <si>
    <t>รายละเอียดการเดินทาง</t>
  </si>
  <si>
    <t>ดอยตุง - ปางมะหัน</t>
  </si>
  <si>
    <t>ดอยตุง - สนามบินเชียงราย</t>
  </si>
  <si>
    <t>ดอยตุง - หอฝิ่น</t>
  </si>
  <si>
    <t>ดอยตุง - ไร่แม่ฟ้าหลวง</t>
  </si>
  <si>
    <t>พระตำหนัก - ช้างมูบ</t>
  </si>
  <si>
    <t>ดอยตุง - ปูนะ</t>
  </si>
  <si>
    <t>พระตำหนัก - พระธาตุดอยตุง</t>
  </si>
  <si>
    <t>ระยะทาง (กม.)</t>
  </si>
  <si>
    <t>ค่าไฟ</t>
  </si>
  <si>
    <t>ค่าแอร์</t>
  </si>
  <si>
    <t>ต้นทุนต่อหน่วย</t>
  </si>
  <si>
    <t>ระยะทาง(km)</t>
  </si>
  <si>
    <t xml:space="preserve"> = รอหาข้อมูล</t>
  </si>
  <si>
    <t xml:space="preserve"> = ช่องสำหรับใส่ข้อมูล</t>
  </si>
  <si>
    <t xml:space="preserve"> = ไม่ต้องใส่ข้อมูลใดๆ</t>
  </si>
  <si>
    <t>คำแนะนำในการกรอกข้อมูล</t>
  </si>
  <si>
    <t>ข้อมูลที่ใช้ในการอ้างอิงการคิดราคา</t>
  </si>
  <si>
    <t>กรณีกรอกข้อมูลวันที่สามารถใส่ได้ 2 รูปแบบ คือ</t>
  </si>
  <si>
    <t xml:space="preserve"> - วันที่/เดือน/ปีค.ศ. เป็นตัวเลข เช่น 19/9/14 </t>
  </si>
  <si>
    <t xml:space="preserve"> - วันที่เดือนปีเป็นตัวอักษร เช่น 19 กันยายน 2014 หรือ 19 September 2014 </t>
  </si>
  <si>
    <t>ใบเสนอราคาการศึกษาดูงาน</t>
  </si>
  <si>
    <t>- ค่าวิทยากรและเอกสารประกอบการดูงาน</t>
  </si>
  <si>
    <t>ราคารวมทั้งสิ้น</t>
  </si>
  <si>
    <t xml:space="preserve">    ข้าพเจ้ายอมรับในราคาและเงื่อนไขการชำระเงิน</t>
  </si>
  <si>
    <t xml:space="preserve">                                                                                                                         </t>
  </si>
  <si>
    <t>ราคานี้ชำระภายใน 7 วันหลังจากที่ได้รับบริการ</t>
  </si>
  <si>
    <t xml:space="preserve">                  </t>
  </si>
  <si>
    <t xml:space="preserve"> (_____________________________)</t>
  </si>
  <si>
    <t xml:space="preserve">                                                                                                 ผู้เสนอราคา</t>
  </si>
  <si>
    <t>ผู้มีอำนาจลงนาม</t>
  </si>
  <si>
    <t xml:space="preserve">                                                     </t>
  </si>
  <si>
    <t>ศูนย์พัฒนาและเผยแพร่องค์ความรู้</t>
  </si>
  <si>
    <t xml:space="preserve">     </t>
  </si>
  <si>
    <t>ตำแหน่ง  ______________________________________</t>
  </si>
  <si>
    <t>มูลนิธิแม่ฟ้าหลวง ในพระบรมราชูปถัมภ์</t>
  </si>
  <si>
    <t xml:space="preserve">หน่วยงาน ______________________________________ </t>
  </si>
  <si>
    <t xml:space="preserve">                                      </t>
  </si>
  <si>
    <t xml:space="preserve">                 </t>
  </si>
  <si>
    <t xml:space="preserve">เมื่อลงนามแล้วขอความกรุณาส่งโทรสารกลับมาที่ 02-253-6999 </t>
  </si>
  <si>
    <t xml:space="preserve">วันที่   ______________________________________ </t>
  </si>
  <si>
    <t>Customer Code:</t>
  </si>
  <si>
    <t xml:space="preserve">จำนวนเงินทั้งสิ้น </t>
  </si>
  <si>
    <t>รวมกับค่าห้องพัก</t>
  </si>
  <si>
    <t>คณะผู้บริหารและเจ้าหน้าที่บริษัท ดอยคำผลิตภัณฑ์อาหาร จำกัด</t>
  </si>
  <si>
    <t xml:space="preserve">ช่วงเช้า </t>
  </si>
  <si>
    <t>Auditorium 8 ส.ค.</t>
  </si>
  <si>
    <t>9120258052</t>
  </si>
  <si>
    <t>ระหว่างวันที่ 7 - 8  สิงหาคม 2558</t>
  </si>
  <si>
    <t>ค่าใช้จ่ายในการศึกษาดูงาน</t>
  </si>
  <si>
    <t>- กิจกรรมศึกษาดูงานการพัฒนา</t>
  </si>
  <si>
    <t>- ค่าห้องประชุมและใช้บริการสถานที่</t>
  </si>
  <si>
    <t>(นางอมรรัตน์ บังคมเนตร)</t>
  </si>
  <si>
    <t>หรือ อีเมล amornrat@doitung.org</t>
  </si>
  <si>
    <t xml:space="preserve"> - อาหาร จำนวน 4 มื้อ</t>
  </si>
  <si>
    <t>เตียงเสริม</t>
  </si>
  <si>
    <t>ดอยตุงลอดจ์ 7 ส.ค.</t>
  </si>
  <si>
    <t>ดอยตุงลอดจ์ 8 ส.ค.</t>
  </si>
  <si>
    <t>เตียง</t>
  </si>
  <si>
    <t>อาหารเช้า 7 ส.ค.</t>
  </si>
  <si>
    <t>อาหารกลางวัน 8 ส.ค.</t>
  </si>
  <si>
    <t>อาหารเย็น 7 ส.ค.</t>
  </si>
  <si>
    <t xml:space="preserve">- ค่าห้องพัก 2 คืน  พร้อมอาหารเช้า </t>
  </si>
  <si>
    <t>วันที่ 7 สิงหาคม 2558 อาหารเย็น 1 มื้อ สำหรับ 40 ท่าน</t>
  </si>
  <si>
    <t>วันที่ 8 สิงหาคม 2558 อาหารกลางวัน 1 มื้อ และอาหารว่าง 2 มื้อ สำหรับ 150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</si>
</sst>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#,##0.00;[Red]\(#,##0.00\)"/>
    <numFmt numFmtId="168" formatCode="[$-107041E]d\ mmmm\ yyyy;@"/>
    <numFmt numFmtId="169" formatCode="#,##0.0_);[Red]\(#,##0.0\)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sz val="14"/>
      <color rgb="FF0070C0"/>
      <name val="Browallia New"/>
      <family val="2"/>
    </font>
    <font>
      <sz val="16"/>
      <name val="Browallia New"/>
      <family val="2"/>
    </font>
    <font>
      <sz val="14"/>
      <color theme="3" tint="0.39997558519241921"/>
      <name val="Browallia New"/>
      <family val="2"/>
    </font>
    <font>
      <b/>
      <sz val="14"/>
      <color rgb="FF0070C0"/>
      <name val="Browallia New"/>
      <family val="2"/>
    </font>
    <font>
      <u/>
      <sz val="14"/>
      <color theme="1"/>
      <name val="Browallia New"/>
      <family val="2"/>
    </font>
    <font>
      <b/>
      <sz val="14"/>
      <name val="Browallia New"/>
      <family val="2"/>
    </font>
    <font>
      <b/>
      <sz val="14"/>
      <color theme="8" tint="-0.249977111117893"/>
      <name val="Browallia New"/>
      <family val="2"/>
    </font>
    <font>
      <sz val="16"/>
      <color theme="1"/>
      <name val="Browallia New"/>
      <family val="2"/>
    </font>
    <font>
      <u/>
      <sz val="14"/>
      <color theme="8" tint="-0.249977111117893"/>
      <name val="Browallia New"/>
      <family val="2"/>
    </font>
    <font>
      <sz val="14"/>
      <color theme="8" tint="-0.249977111117893"/>
      <name val="Browall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3" tint="-0.249977111117893"/>
      <name val="Browallia New"/>
      <family val="2"/>
    </font>
    <font>
      <u/>
      <sz val="16"/>
      <color theme="1"/>
      <name val="Browallia New"/>
      <family val="2"/>
    </font>
    <font>
      <b/>
      <sz val="16"/>
      <color theme="1"/>
      <name val="Browallia New"/>
      <family val="2"/>
    </font>
    <font>
      <b/>
      <sz val="16"/>
      <color rgb="FFFFFFFF"/>
      <name val="Browallia New"/>
      <family val="2"/>
    </font>
    <font>
      <sz val="12"/>
      <color theme="1"/>
      <name val="Browallia New"/>
      <family val="2"/>
    </font>
    <font>
      <b/>
      <i/>
      <sz val="16"/>
      <color rgb="FF000000"/>
      <name val="Browallia New"/>
      <family val="2"/>
    </font>
    <font>
      <b/>
      <i/>
      <sz val="15"/>
      <color theme="1"/>
      <name val="Browallia New"/>
      <family val="2"/>
    </font>
    <font>
      <b/>
      <i/>
      <sz val="16"/>
      <color rgb="FFFFFFFF"/>
      <name val="Browallia New"/>
      <family val="2"/>
    </font>
    <font>
      <b/>
      <sz val="14"/>
      <color theme="3" tint="0.39997558519241921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" fillId="0" borderId="0" applyBorder="0" applyProtection="0">
      <alignment vertical="top" wrapText="1"/>
    </xf>
  </cellStyleXfs>
  <cellXfs count="158">
    <xf numFmtId="0" fontId="0" fillId="0" borderId="0" xfId="0"/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165" fontId="2" fillId="3" borderId="2" xfId="1" applyNumberFormat="1" applyFont="1" applyFill="1" applyBorder="1" applyAlignment="1"/>
    <xf numFmtId="0" fontId="2" fillId="3" borderId="3" xfId="0" applyFont="1" applyFill="1" applyBorder="1" applyAlignment="1"/>
    <xf numFmtId="0" fontId="3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165" fontId="3" fillId="0" borderId="5" xfId="1" applyNumberFormat="1" applyFont="1" applyBorder="1" applyAlignment="1">
      <alignment horizontal="center"/>
    </xf>
    <xf numFmtId="0" fontId="3" fillId="0" borderId="5" xfId="0" applyFont="1" applyBorder="1" applyAlignment="1">
      <alignment horizontal="left" indent="1"/>
    </xf>
    <xf numFmtId="165" fontId="4" fillId="0" borderId="5" xfId="1" applyNumberFormat="1" applyFont="1" applyBorder="1" applyAlignment="1"/>
    <xf numFmtId="166" fontId="3" fillId="0" borderId="5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5" fillId="0" borderId="5" xfId="1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0" xfId="0" applyFont="1" applyBorder="1"/>
    <xf numFmtId="0" fontId="2" fillId="3" borderId="7" xfId="0" applyFont="1" applyFill="1" applyBorder="1" applyAlignment="1"/>
    <xf numFmtId="0" fontId="2" fillId="3" borderId="0" xfId="0" applyFont="1" applyFill="1" applyBorder="1" applyAlignment="1"/>
    <xf numFmtId="0" fontId="2" fillId="3" borderId="8" xfId="0" applyFont="1" applyFill="1" applyBorder="1" applyAlignment="1"/>
    <xf numFmtId="0" fontId="2" fillId="0" borderId="5" xfId="0" applyFont="1" applyBorder="1" applyAlignment="1">
      <alignment horizontal="center"/>
    </xf>
    <xf numFmtId="165" fontId="3" fillId="0" borderId="5" xfId="1" applyNumberFormat="1" applyFont="1" applyBorder="1"/>
    <xf numFmtId="3" fontId="3" fillId="0" borderId="3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2" fillId="0" borderId="0" xfId="0" applyFont="1"/>
    <xf numFmtId="38" fontId="7" fillId="0" borderId="5" xfId="3" applyNumberFormat="1" applyFont="1" applyBorder="1" applyAlignment="1" applyProtection="1">
      <alignment horizontal="left" vertical="top" wrapText="1" indent="2"/>
    </xf>
    <xf numFmtId="38" fontId="5" fillId="0" borderId="5" xfId="0" applyNumberFormat="1" applyFont="1" applyBorder="1" applyAlignment="1" applyProtection="1">
      <alignment horizontal="center"/>
    </xf>
    <xf numFmtId="38" fontId="4" fillId="0" borderId="5" xfId="0" applyNumberFormat="1" applyFont="1" applyBorder="1"/>
    <xf numFmtId="3" fontId="4" fillId="0" borderId="5" xfId="1" applyNumberFormat="1" applyFont="1" applyBorder="1"/>
    <xf numFmtId="3" fontId="3" fillId="0" borderId="5" xfId="1" applyNumberFormat="1" applyFont="1" applyBorder="1"/>
    <xf numFmtId="0" fontId="3" fillId="0" borderId="5" xfId="0" applyFont="1" applyBorder="1" applyAlignment="1">
      <alignment horizontal="left"/>
    </xf>
    <xf numFmtId="0" fontId="6" fillId="0" borderId="5" xfId="0" applyFont="1" applyBorder="1"/>
    <xf numFmtId="0" fontId="3" fillId="0" borderId="7" xfId="0" applyFont="1" applyBorder="1"/>
    <xf numFmtId="0" fontId="4" fillId="0" borderId="0" xfId="0" applyFont="1" applyBorder="1"/>
    <xf numFmtId="3" fontId="4" fillId="0" borderId="2" xfId="1" applyNumberFormat="1" applyFont="1" applyBorder="1"/>
    <xf numFmtId="3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3" fillId="0" borderId="5" xfId="0" applyNumberFormat="1" applyFont="1" applyBorder="1"/>
    <xf numFmtId="165" fontId="3" fillId="0" borderId="0" xfId="1" applyNumberFormat="1" applyFont="1"/>
    <xf numFmtId="3" fontId="3" fillId="0" borderId="0" xfId="0" applyNumberFormat="1" applyFont="1"/>
    <xf numFmtId="3" fontId="3" fillId="0" borderId="9" xfId="0" applyNumberFormat="1" applyFont="1" applyBorder="1"/>
    <xf numFmtId="0" fontId="3" fillId="0" borderId="9" xfId="0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0" fontId="6" fillId="0" borderId="0" xfId="0" applyFont="1"/>
    <xf numFmtId="38" fontId="5" fillId="0" borderId="5" xfId="3" applyNumberFormat="1" applyFont="1" applyBorder="1" applyAlignment="1" applyProtection="1">
      <alignment horizontal="left" vertical="top" wrapText="1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2" fillId="4" borderId="2" xfId="0" applyFont="1" applyFill="1" applyBorder="1" applyAlignment="1"/>
    <xf numFmtId="0" fontId="3" fillId="3" borderId="2" xfId="0" applyFont="1" applyFill="1" applyBorder="1" applyAlignment="1"/>
    <xf numFmtId="0" fontId="2" fillId="0" borderId="5" xfId="0" applyFont="1" applyBorder="1"/>
    <xf numFmtId="0" fontId="2" fillId="0" borderId="5" xfId="0" applyFont="1" applyFill="1" applyBorder="1"/>
    <xf numFmtId="0" fontId="2" fillId="0" borderId="3" xfId="0" applyFont="1" applyFill="1" applyBorder="1" applyAlignment="1"/>
    <xf numFmtId="0" fontId="3" fillId="0" borderId="5" xfId="0" applyFont="1" applyFill="1" applyBorder="1"/>
    <xf numFmtId="0" fontId="3" fillId="0" borderId="3" xfId="0" applyFont="1" applyFill="1" applyBorder="1" applyAlignment="1"/>
    <xf numFmtId="38" fontId="5" fillId="4" borderId="5" xfId="0" applyNumberFormat="1" applyFont="1" applyFill="1" applyBorder="1" applyAlignment="1" applyProtection="1">
      <alignment horizontal="center"/>
    </xf>
    <xf numFmtId="38" fontId="6" fillId="4" borderId="5" xfId="0" applyNumberFormat="1" applyFont="1" applyFill="1" applyBorder="1"/>
    <xf numFmtId="0" fontId="3" fillId="4" borderId="0" xfId="0" applyFont="1" applyFill="1"/>
    <xf numFmtId="0" fontId="3" fillId="4" borderId="2" xfId="0" applyFont="1" applyFill="1" applyBorder="1" applyAlignment="1"/>
    <xf numFmtId="0" fontId="3" fillId="4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11" fillId="3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3" fillId="0" borderId="6" xfId="0" applyFont="1" applyBorder="1"/>
    <xf numFmtId="165" fontId="2" fillId="3" borderId="9" xfId="1" applyNumberFormat="1" applyFont="1" applyFill="1" applyBorder="1" applyAlignment="1"/>
    <xf numFmtId="165" fontId="3" fillId="0" borderId="6" xfId="1" applyNumberFormat="1" applyFont="1" applyBorder="1" applyAlignment="1">
      <alignment horizontal="center"/>
    </xf>
    <xf numFmtId="0" fontId="2" fillId="3" borderId="9" xfId="0" applyFont="1" applyFill="1" applyBorder="1" applyAlignment="1"/>
    <xf numFmtId="0" fontId="3" fillId="0" borderId="6" xfId="0" applyFont="1" applyBorder="1" applyAlignment="1">
      <alignment horizontal="center"/>
    </xf>
    <xf numFmtId="168" fontId="12" fillId="2" borderId="0" xfId="0" applyNumberFormat="1" applyFont="1" applyFill="1"/>
    <xf numFmtId="0" fontId="2" fillId="3" borderId="12" xfId="0" applyFont="1" applyFill="1" applyBorder="1" applyAlignment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2" xfId="0" applyFont="1" applyFill="1" applyBorder="1" applyAlignment="1"/>
    <xf numFmtId="0" fontId="5" fillId="0" borderId="5" xfId="0" applyFont="1" applyBorder="1"/>
    <xf numFmtId="0" fontId="5" fillId="0" borderId="5" xfId="0" applyFont="1" applyFill="1" applyBorder="1"/>
    <xf numFmtId="38" fontId="7" fillId="0" borderId="5" xfId="0" applyNumberFormat="1" applyFont="1" applyBorder="1" applyProtection="1"/>
    <xf numFmtId="38" fontId="5" fillId="0" borderId="5" xfId="0" applyNumberFormat="1" applyFont="1" applyBorder="1"/>
    <xf numFmtId="0" fontId="5" fillId="3" borderId="2" xfId="0" applyFont="1" applyFill="1" applyBorder="1" applyAlignment="1"/>
    <xf numFmtId="0" fontId="5" fillId="0" borderId="0" xfId="0" applyFont="1"/>
    <xf numFmtId="165" fontId="5" fillId="0" borderId="5" xfId="1" applyNumberFormat="1" applyFont="1" applyBorder="1"/>
    <xf numFmtId="0" fontId="8" fillId="2" borderId="0" xfId="0" applyFont="1" applyFill="1"/>
    <xf numFmtId="0" fontId="13" fillId="0" borderId="0" xfId="0" applyFont="1"/>
    <xf numFmtId="0" fontId="8" fillId="2" borderId="0" xfId="0" applyFont="1" applyFill="1" applyAlignment="1">
      <alignment horizontal="center"/>
    </xf>
    <xf numFmtId="164" fontId="3" fillId="0" borderId="0" xfId="1" applyFont="1"/>
    <xf numFmtId="0" fontId="6" fillId="2" borderId="5" xfId="0" applyFont="1" applyFill="1" applyBorder="1"/>
    <xf numFmtId="0" fontId="10" fillId="0" borderId="0" xfId="0" applyFont="1" applyFill="1"/>
    <xf numFmtId="0" fontId="3" fillId="0" borderId="0" xfId="0" applyFont="1" applyFill="1"/>
    <xf numFmtId="0" fontId="14" fillId="2" borderId="0" xfId="0" applyFont="1" applyFill="1"/>
    <xf numFmtId="3" fontId="4" fillId="0" borderId="5" xfId="0" applyNumberFormat="1" applyFont="1" applyBorder="1" applyAlignment="1">
      <alignment horizontal="center"/>
    </xf>
    <xf numFmtId="0" fontId="5" fillId="2" borderId="5" xfId="0" applyFont="1" applyFill="1" applyBorder="1"/>
    <xf numFmtId="0" fontId="4" fillId="0" borderId="5" xfId="0" applyFont="1" applyFill="1" applyBorder="1"/>
    <xf numFmtId="0" fontId="3" fillId="5" borderId="13" xfId="0" applyFont="1" applyFill="1" applyBorder="1"/>
    <xf numFmtId="0" fontId="3" fillId="5" borderId="14" xfId="0" applyFont="1" applyFill="1" applyBorder="1"/>
    <xf numFmtId="0" fontId="3" fillId="5" borderId="7" xfId="0" applyFont="1" applyFill="1" applyBorder="1"/>
    <xf numFmtId="0" fontId="3" fillId="5" borderId="15" xfId="0" applyFont="1" applyFill="1" applyBorder="1"/>
    <xf numFmtId="0" fontId="3" fillId="5" borderId="12" xfId="0" applyFont="1" applyFill="1" applyBorder="1"/>
    <xf numFmtId="0" fontId="3" fillId="5" borderId="16" xfId="0" applyFont="1" applyFill="1" applyBorder="1"/>
    <xf numFmtId="0" fontId="6" fillId="5" borderId="7" xfId="0" applyFont="1" applyFill="1" applyBorder="1"/>
    <xf numFmtId="0" fontId="18" fillId="0" borderId="5" xfId="0" applyFont="1" applyFill="1" applyBorder="1" applyAlignment="1">
      <alignment horizontal="left"/>
    </xf>
    <xf numFmtId="0" fontId="18" fillId="0" borderId="5" xfId="0" applyFont="1" applyBorder="1"/>
    <xf numFmtId="0" fontId="3" fillId="2" borderId="5" xfId="0" applyFont="1" applyFill="1" applyBorder="1"/>
    <xf numFmtId="165" fontId="5" fillId="0" borderId="5" xfId="1" applyNumberFormat="1" applyFont="1" applyFill="1" applyBorder="1"/>
    <xf numFmtId="165" fontId="5" fillId="0" borderId="5" xfId="1" applyNumberFormat="1" applyFont="1" applyFill="1" applyBorder="1" applyAlignment="1">
      <alignment horizontal="center"/>
    </xf>
    <xf numFmtId="9" fontId="9" fillId="2" borderId="0" xfId="2" applyFont="1" applyFill="1" applyBorder="1" applyAlignment="1"/>
    <xf numFmtId="0" fontId="13" fillId="6" borderId="0" xfId="0" applyFont="1" applyFill="1"/>
    <xf numFmtId="0" fontId="13" fillId="2" borderId="0" xfId="0" applyFont="1" applyFill="1"/>
    <xf numFmtId="0" fontId="3" fillId="5" borderId="0" xfId="0" applyFont="1" applyFill="1" applyBorder="1"/>
    <xf numFmtId="0" fontId="19" fillId="0" borderId="0" xfId="0" applyFont="1"/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20" fillId="7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indent="3"/>
    </xf>
    <xf numFmtId="0" fontId="23" fillId="0" borderId="0" xfId="0" applyFont="1"/>
    <xf numFmtId="0" fontId="13" fillId="7" borderId="0" xfId="0" applyFont="1" applyFill="1"/>
    <xf numFmtId="0" fontId="13" fillId="0" borderId="0" xfId="0" applyFont="1" applyAlignment="1"/>
    <xf numFmtId="0" fontId="13" fillId="8" borderId="0" xfId="0" applyFont="1" applyFill="1"/>
    <xf numFmtId="0" fontId="22" fillId="0" borderId="0" xfId="0" applyFont="1"/>
    <xf numFmtId="0" fontId="21" fillId="8" borderId="0" xfId="0" applyFont="1" applyFill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left"/>
    </xf>
    <xf numFmtId="3" fontId="25" fillId="8" borderId="0" xfId="0" applyNumberFormat="1" applyFont="1" applyFill="1" applyAlignment="1">
      <alignment vertical="center"/>
    </xf>
    <xf numFmtId="0" fontId="8" fillId="4" borderId="0" xfId="0" applyFont="1" applyFill="1"/>
    <xf numFmtId="0" fontId="8" fillId="4" borderId="2" xfId="0" applyFont="1" applyFill="1" applyBorder="1" applyAlignment="1"/>
    <xf numFmtId="0" fontId="8" fillId="4" borderId="5" xfId="0" applyFont="1" applyFill="1" applyBorder="1"/>
    <xf numFmtId="0" fontId="26" fillId="4" borderId="2" xfId="0" applyFont="1" applyFill="1" applyBorder="1" applyAlignment="1"/>
    <xf numFmtId="0" fontId="15" fillId="2" borderId="0" xfId="0" quotePrefix="1" applyFont="1" applyFill="1" applyAlignment="1">
      <alignment horizontal="left"/>
    </xf>
    <xf numFmtId="1" fontId="8" fillId="4" borderId="5" xfId="0" applyNumberFormat="1" applyFont="1" applyFill="1" applyBorder="1"/>
    <xf numFmtId="0" fontId="13" fillId="0" borderId="0" xfId="0" quotePrefix="1" applyFont="1" applyAlignment="1">
      <alignment vertical="center"/>
    </xf>
    <xf numFmtId="169" fontId="4" fillId="0" borderId="5" xfId="0" applyNumberFormat="1" applyFont="1" applyBorder="1"/>
    <xf numFmtId="9" fontId="3" fillId="0" borderId="0" xfId="2" applyNumberFormat="1" applyFont="1"/>
    <xf numFmtId="0" fontId="4" fillId="6" borderId="5" xfId="0" applyFont="1" applyFill="1" applyBorder="1"/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">
    <cellStyle name="Comma" xfId="1" builtinId="3"/>
    <cellStyle name="Normal" xfId="0" builtinId="0"/>
    <cellStyle name="Percent" xfId="2" builtinId="5"/>
    <cellStyle name="WJ Favorite" xfId="3"/>
  </cellStyles>
  <dxfs count="0"/>
  <tableStyles count="0" defaultTableStyle="TableStyleMedium2" defaultPivotStyle="PivotStyleLight16"/>
  <colors>
    <mruColors>
      <color rgb="FF99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239183</xdr:colOff>
      <xdr:row>0</xdr:row>
      <xdr:rowOff>1014942</xdr:rowOff>
    </xdr:from>
    <xdr:ext cx="184731" cy="345159"/>
    <xdr:sp macro="" textlink="">
      <xdr:nvSpPr>
        <xdr:cNvPr id="6145" name="Text Box 2"/>
        <xdr:cNvSpPr txBox="1">
          <a:spLocks noChangeArrowheads="1"/>
        </xdr:cNvSpPr>
      </xdr:nvSpPr>
      <xdr:spPr bwMode="auto">
        <a:xfrm>
          <a:off x="4366683" y="1014942"/>
          <a:ext cx="184731" cy="345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endParaRPr lang="en-US" sz="1600" b="1" i="1" u="none" strike="noStrike" baseline="0">
            <a:solidFill>
              <a:srgbClr val="000000"/>
            </a:solidFill>
            <a:latin typeface="Cordia New"/>
            <a:cs typeface="Cordia New"/>
          </a:endParaRPr>
        </a:p>
      </xdr:txBody>
    </xdr:sp>
    <xdr:clientData/>
  </xdr:oneCellAnchor>
  <xdr:twoCellAnchor>
    <xdr:from>
      <xdr:col>1</xdr:col>
      <xdr:colOff>609600</xdr:colOff>
      <xdr:row>0</xdr:row>
      <xdr:rowOff>38101</xdr:rowOff>
    </xdr:from>
    <xdr:to>
      <xdr:col>8</xdr:col>
      <xdr:colOff>561975</xdr:colOff>
      <xdr:row>0</xdr:row>
      <xdr:rowOff>952501</xdr:rowOff>
    </xdr:to>
    <xdr:pic>
      <xdr:nvPicPr>
        <xdr:cNvPr id="3" name="Picture 3" descr="Top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38101"/>
          <a:ext cx="47529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135"/>
  <sheetViews>
    <sheetView tabSelected="1" workbookViewId="0">
      <pane ySplit="4" topLeftCell="A5" activePane="bottomLeft" state="frozen"/>
      <selection pane="bottomLeft" activeCell="C98" sqref="C98"/>
    </sheetView>
  </sheetViews>
  <sheetFormatPr defaultColWidth="9" defaultRowHeight="20.25"/>
  <cols>
    <col min="1" max="1" width="18.42578125" style="5" customWidth="1"/>
    <col min="2" max="2" width="36" style="5" bestFit="1" customWidth="1"/>
    <col min="3" max="3" width="13.5703125" style="5" bestFit="1" customWidth="1"/>
    <col min="4" max="4" width="6.85546875" style="5" bestFit="1" customWidth="1"/>
    <col min="5" max="5" width="8.28515625" style="5" bestFit="1" customWidth="1"/>
    <col min="6" max="6" width="7.28515625" style="5" bestFit="1" customWidth="1"/>
    <col min="7" max="7" width="18" style="5" bestFit="1" customWidth="1"/>
    <col min="8" max="8" width="8.5703125" style="5" bestFit="1" customWidth="1"/>
    <col min="9" max="9" width="13.42578125" style="5" bestFit="1" customWidth="1"/>
    <col min="10" max="10" width="7.85546875" style="5" bestFit="1" customWidth="1"/>
    <col min="11" max="11" width="6.85546875" style="5" bestFit="1" customWidth="1"/>
    <col min="12" max="12" width="16.5703125" style="5" customWidth="1"/>
    <col min="13" max="16384" width="9" style="5"/>
  </cols>
  <sheetData>
    <row r="1" spans="1:12" ht="21">
      <c r="A1" s="149" t="s">
        <v>104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</row>
    <row r="2" spans="1:12" ht="21">
      <c r="A2" s="5" t="s">
        <v>0</v>
      </c>
      <c r="B2" s="104" t="s">
        <v>172</v>
      </c>
      <c r="F2" s="5" t="s">
        <v>4</v>
      </c>
      <c r="G2" s="85">
        <v>42223</v>
      </c>
    </row>
    <row r="3" spans="1:12" ht="21">
      <c r="A3" s="5" t="s">
        <v>2</v>
      </c>
      <c r="B3" s="102">
        <f>price!F2</f>
        <v>44</v>
      </c>
      <c r="C3" s="5" t="s">
        <v>3</v>
      </c>
      <c r="F3" s="5" t="s">
        <v>5</v>
      </c>
      <c r="G3" s="85">
        <v>42224</v>
      </c>
    </row>
    <row r="4" spans="1:12">
      <c r="A4" s="5" t="s">
        <v>122</v>
      </c>
      <c r="B4" s="143" t="s">
        <v>175</v>
      </c>
      <c r="F4" s="5" t="s">
        <v>120</v>
      </c>
      <c r="H4" s="103">
        <f>G3-G2</f>
        <v>1</v>
      </c>
    </row>
    <row r="5" spans="1:12" ht="20.100000000000001" customHeight="1">
      <c r="A5" s="1" t="s">
        <v>6</v>
      </c>
      <c r="B5" s="2"/>
      <c r="C5" s="2"/>
      <c r="D5" s="2"/>
      <c r="E5" s="2"/>
      <c r="F5" s="2"/>
      <c r="G5" s="3"/>
      <c r="H5" s="2"/>
      <c r="I5" s="2"/>
      <c r="J5" s="2"/>
      <c r="K5" s="2"/>
      <c r="L5" s="4"/>
    </row>
    <row r="6" spans="1:12" ht="20.100000000000001" customHeight="1">
      <c r="A6" s="6"/>
      <c r="B6" s="7" t="s">
        <v>7</v>
      </c>
      <c r="C6" s="7" t="s">
        <v>8</v>
      </c>
      <c r="D6" s="7" t="s">
        <v>9</v>
      </c>
      <c r="E6" s="7" t="s">
        <v>121</v>
      </c>
      <c r="F6" s="7" t="s">
        <v>9</v>
      </c>
      <c r="G6" s="8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</row>
    <row r="7" spans="1:12" ht="20.100000000000001" customHeight="1">
      <c r="A7" s="9">
        <v>1</v>
      </c>
      <c r="B7" s="9" t="str">
        <f>price!B4</f>
        <v>ดอยตุงลอดจ์ 7 ส.ค.</v>
      </c>
      <c r="C7" s="10"/>
      <c r="D7" s="11"/>
      <c r="E7" s="10"/>
      <c r="F7" s="11"/>
      <c r="G7" s="12"/>
      <c r="H7" s="11"/>
      <c r="I7" s="11"/>
      <c r="J7" s="11"/>
      <c r="K7" s="11"/>
      <c r="L7" s="9"/>
    </row>
    <row r="8" spans="1:12" ht="20.100000000000001" customHeight="1">
      <c r="A8" s="9"/>
      <c r="B8" s="9" t="str">
        <f>price!B5</f>
        <v>ห้องเดี่ยว High Season</v>
      </c>
      <c r="C8" s="10">
        <f>price!F5</f>
        <v>0</v>
      </c>
      <c r="D8" s="11" t="s">
        <v>18</v>
      </c>
      <c r="E8" s="10">
        <f>price!H5</f>
        <v>0</v>
      </c>
      <c r="F8" s="11" t="s">
        <v>119</v>
      </c>
      <c r="G8" s="14">
        <f>price!D5</f>
        <v>1800</v>
      </c>
      <c r="H8" s="15">
        <f>G8*C8*E8</f>
        <v>0</v>
      </c>
      <c r="I8" s="14">
        <f>price!E5</f>
        <v>950</v>
      </c>
      <c r="J8" s="16">
        <f>I8*C8*E8</f>
        <v>0</v>
      </c>
      <c r="K8" s="17">
        <f>H8-J8</f>
        <v>0</v>
      </c>
      <c r="L8" s="9"/>
    </row>
    <row r="9" spans="1:12" ht="20.100000000000001" customHeight="1">
      <c r="A9" s="9"/>
      <c r="B9" s="9" t="str">
        <f>price!B6</f>
        <v>เตียงเสริม</v>
      </c>
      <c r="C9" s="10">
        <f>price!F6</f>
        <v>9</v>
      </c>
      <c r="D9" s="11" t="s">
        <v>18</v>
      </c>
      <c r="E9" s="10">
        <f>price!H6</f>
        <v>1</v>
      </c>
      <c r="F9" s="11" t="s">
        <v>119</v>
      </c>
      <c r="G9" s="14">
        <f>price!D6</f>
        <v>500</v>
      </c>
      <c r="H9" s="15">
        <f t="shared" ref="H9:H18" si="0">G9*C9*E9</f>
        <v>4500</v>
      </c>
      <c r="I9" s="14">
        <f>price!E6</f>
        <v>350</v>
      </c>
      <c r="J9" s="16">
        <f t="shared" ref="J9:J18" si="1">I9*C9*E9</f>
        <v>3150</v>
      </c>
      <c r="K9" s="17">
        <f t="shared" ref="K9:K19" si="2">H9-J9</f>
        <v>1350</v>
      </c>
      <c r="L9" s="9"/>
    </row>
    <row r="10" spans="1:12" ht="20.100000000000001" customHeight="1">
      <c r="A10" s="9"/>
      <c r="B10" s="9" t="str">
        <f>price!B7</f>
        <v>ห้องเดี่ยว Low Season</v>
      </c>
      <c r="C10" s="10">
        <f>price!F7</f>
        <v>1</v>
      </c>
      <c r="D10" s="11" t="s">
        <v>18</v>
      </c>
      <c r="E10" s="10">
        <f>price!H7</f>
        <v>1</v>
      </c>
      <c r="F10" s="11" t="s">
        <v>119</v>
      </c>
      <c r="G10" s="14">
        <f>price!D7</f>
        <v>1200</v>
      </c>
      <c r="H10" s="15">
        <f t="shared" si="0"/>
        <v>1200</v>
      </c>
      <c r="I10" s="14">
        <f>price!E7</f>
        <v>950</v>
      </c>
      <c r="J10" s="16">
        <f t="shared" si="1"/>
        <v>950</v>
      </c>
      <c r="K10" s="17">
        <f t="shared" si="2"/>
        <v>250</v>
      </c>
      <c r="L10" s="9"/>
    </row>
    <row r="11" spans="1:12" ht="20.100000000000001" customHeight="1">
      <c r="A11" s="9"/>
      <c r="B11" s="9" t="str">
        <f>price!B8</f>
        <v>ห้องคู่ Low Season</v>
      </c>
      <c r="C11" s="10">
        <f>price!F8</f>
        <v>15</v>
      </c>
      <c r="D11" s="11" t="s">
        <v>18</v>
      </c>
      <c r="E11" s="10">
        <f>price!H8</f>
        <v>1</v>
      </c>
      <c r="F11" s="11" t="s">
        <v>119</v>
      </c>
      <c r="G11" s="14">
        <f>price!D8</f>
        <v>1400</v>
      </c>
      <c r="H11" s="15">
        <f t="shared" si="0"/>
        <v>21000</v>
      </c>
      <c r="I11" s="14">
        <f>price!E8</f>
        <v>1100</v>
      </c>
      <c r="J11" s="16">
        <f t="shared" si="1"/>
        <v>16500</v>
      </c>
      <c r="K11" s="17">
        <f t="shared" si="2"/>
        <v>4500</v>
      </c>
      <c r="L11" s="9"/>
    </row>
    <row r="12" spans="1:12" ht="20.100000000000001" customHeight="1">
      <c r="A12" s="9">
        <v>2</v>
      </c>
      <c r="B12" s="9" t="str">
        <f>price!B9</f>
        <v>ดอยตุงลอดจ์ 8 ส.ค.</v>
      </c>
      <c r="C12" s="10">
        <f>price!F9</f>
        <v>0</v>
      </c>
      <c r="D12" s="11" t="s">
        <v>18</v>
      </c>
      <c r="E12" s="10">
        <f>price!H9</f>
        <v>0</v>
      </c>
      <c r="F12" s="11" t="s">
        <v>119</v>
      </c>
      <c r="G12" s="14">
        <f>price!D9</f>
        <v>0</v>
      </c>
      <c r="H12" s="15">
        <f t="shared" si="0"/>
        <v>0</v>
      </c>
      <c r="I12" s="14">
        <f>price!E9</f>
        <v>0</v>
      </c>
      <c r="J12" s="16">
        <f t="shared" si="1"/>
        <v>0</v>
      </c>
      <c r="K12" s="17">
        <f t="shared" si="2"/>
        <v>0</v>
      </c>
      <c r="L12" s="9"/>
    </row>
    <row r="13" spans="1:12" ht="20.100000000000001" customHeight="1">
      <c r="A13" s="9"/>
      <c r="B13" s="9" t="str">
        <f>price!B10</f>
        <v>เตียงเสริม</v>
      </c>
      <c r="C13" s="10">
        <f>price!F10</f>
        <v>7</v>
      </c>
      <c r="D13" s="11" t="s">
        <v>18</v>
      </c>
      <c r="E13" s="10">
        <f>price!H10</f>
        <v>1</v>
      </c>
      <c r="F13" s="11" t="s">
        <v>119</v>
      </c>
      <c r="G13" s="14">
        <f>price!D10</f>
        <v>500</v>
      </c>
      <c r="H13" s="15">
        <f t="shared" si="0"/>
        <v>3500</v>
      </c>
      <c r="I13" s="14">
        <f>price!E10</f>
        <v>350</v>
      </c>
      <c r="J13" s="16">
        <f t="shared" si="1"/>
        <v>2450</v>
      </c>
      <c r="K13" s="17">
        <f t="shared" si="2"/>
        <v>1050</v>
      </c>
      <c r="L13" s="9"/>
    </row>
    <row r="14" spans="1:12" ht="20.100000000000001" customHeight="1">
      <c r="A14" s="9"/>
      <c r="B14" s="9" t="str">
        <f>price!B11</f>
        <v>ห้องเดี่ยว Low Season</v>
      </c>
      <c r="C14" s="10">
        <f>price!F11</f>
        <v>0</v>
      </c>
      <c r="D14" s="11" t="s">
        <v>18</v>
      </c>
      <c r="E14" s="10">
        <f>price!H11</f>
        <v>0</v>
      </c>
      <c r="F14" s="11" t="s">
        <v>119</v>
      </c>
      <c r="G14" s="14">
        <f>price!D11</f>
        <v>1200</v>
      </c>
      <c r="H14" s="15">
        <f t="shared" si="0"/>
        <v>0</v>
      </c>
      <c r="I14" s="14">
        <f>price!E11</f>
        <v>950</v>
      </c>
      <c r="J14" s="16">
        <f t="shared" si="1"/>
        <v>0</v>
      </c>
      <c r="K14" s="17">
        <f t="shared" si="2"/>
        <v>0</v>
      </c>
      <c r="L14" s="9"/>
    </row>
    <row r="15" spans="1:12" ht="20.100000000000001" customHeight="1">
      <c r="A15" s="9"/>
      <c r="B15" s="9" t="str">
        <f>price!B12</f>
        <v>ห้องคู่ Low Season</v>
      </c>
      <c r="C15" s="10">
        <f>price!F12</f>
        <v>10</v>
      </c>
      <c r="D15" s="11" t="s">
        <v>18</v>
      </c>
      <c r="E15" s="10">
        <f>price!H12</f>
        <v>1</v>
      </c>
      <c r="F15" s="11" t="s">
        <v>119</v>
      </c>
      <c r="G15" s="14">
        <f>price!D12</f>
        <v>1400</v>
      </c>
      <c r="H15" s="15">
        <f t="shared" si="0"/>
        <v>14000</v>
      </c>
      <c r="I15" s="14">
        <f>price!E12</f>
        <v>1100</v>
      </c>
      <c r="J15" s="16">
        <f t="shared" si="1"/>
        <v>11000</v>
      </c>
      <c r="K15" s="17">
        <f t="shared" si="2"/>
        <v>3000</v>
      </c>
      <c r="L15" s="9"/>
    </row>
    <row r="16" spans="1:12" ht="20.100000000000001" hidden="1" customHeight="1">
      <c r="A16" s="9"/>
      <c r="B16" s="9"/>
      <c r="C16" s="10">
        <f>price!F13</f>
        <v>0</v>
      </c>
      <c r="D16" s="11" t="s">
        <v>18</v>
      </c>
      <c r="E16" s="10">
        <f>price!H13</f>
        <v>0</v>
      </c>
      <c r="F16" s="11" t="s">
        <v>119</v>
      </c>
      <c r="G16" s="14">
        <f>price!D13</f>
        <v>0</v>
      </c>
      <c r="H16" s="15">
        <f t="shared" si="0"/>
        <v>0</v>
      </c>
      <c r="I16" s="14">
        <f>price!E13</f>
        <v>0</v>
      </c>
      <c r="J16" s="16">
        <f t="shared" si="1"/>
        <v>0</v>
      </c>
      <c r="K16" s="17">
        <f t="shared" si="2"/>
        <v>0</v>
      </c>
      <c r="L16" s="9"/>
    </row>
    <row r="17" spans="1:12" ht="20.100000000000001" hidden="1" customHeight="1">
      <c r="A17" s="9"/>
      <c r="B17" s="9"/>
      <c r="C17" s="10">
        <f>price!F14</f>
        <v>0</v>
      </c>
      <c r="D17" s="11" t="s">
        <v>18</v>
      </c>
      <c r="E17" s="10">
        <f>price!H14</f>
        <v>0</v>
      </c>
      <c r="F17" s="11" t="s">
        <v>119</v>
      </c>
      <c r="G17" s="14">
        <f>price!D14</f>
        <v>0</v>
      </c>
      <c r="H17" s="15">
        <f t="shared" si="0"/>
        <v>0</v>
      </c>
      <c r="I17" s="14">
        <f>price!E14</f>
        <v>0</v>
      </c>
      <c r="J17" s="16">
        <f t="shared" si="1"/>
        <v>0</v>
      </c>
      <c r="K17" s="17">
        <f t="shared" si="2"/>
        <v>0</v>
      </c>
      <c r="L17" s="9"/>
    </row>
    <row r="18" spans="1:12" ht="20.100000000000001" hidden="1" customHeight="1">
      <c r="A18" s="9"/>
      <c r="B18" s="13"/>
      <c r="C18" s="10">
        <f>price!F15</f>
        <v>0</v>
      </c>
      <c r="D18" s="11" t="s">
        <v>18</v>
      </c>
      <c r="E18" s="10">
        <f>price!H15</f>
        <v>0</v>
      </c>
      <c r="F18" s="11" t="s">
        <v>119</v>
      </c>
      <c r="G18" s="14">
        <f>price!D15</f>
        <v>0</v>
      </c>
      <c r="H18" s="15">
        <f t="shared" si="0"/>
        <v>0</v>
      </c>
      <c r="I18" s="14">
        <f>price!E15</f>
        <v>0</v>
      </c>
      <c r="J18" s="16">
        <f t="shared" si="1"/>
        <v>0</v>
      </c>
      <c r="K18" s="17">
        <f t="shared" si="2"/>
        <v>0</v>
      </c>
      <c r="L18" s="9"/>
    </row>
    <row r="19" spans="1:12" ht="20.100000000000001" customHeight="1" thickBot="1">
      <c r="A19" s="18"/>
      <c r="B19" s="19"/>
      <c r="C19" s="80">
        <f>SUM(C8:C18)</f>
        <v>42</v>
      </c>
      <c r="D19" s="21" t="s">
        <v>18</v>
      </c>
      <c r="E19" s="80"/>
      <c r="F19" s="11"/>
      <c r="G19" s="82"/>
      <c r="H19" s="15">
        <f>SUM(H8:H18)</f>
        <v>44200</v>
      </c>
      <c r="I19" s="84"/>
      <c r="J19" s="23">
        <f>SUM(J8:J18)</f>
        <v>34050</v>
      </c>
      <c r="K19" s="23">
        <f t="shared" si="2"/>
        <v>10150</v>
      </c>
      <c r="L19" s="9"/>
    </row>
    <row r="20" spans="1:12" ht="20.100000000000001" customHeight="1" thickTop="1">
      <c r="A20" s="25" t="s">
        <v>24</v>
      </c>
      <c r="B20" s="26"/>
      <c r="C20" s="26"/>
      <c r="D20" s="26"/>
      <c r="E20" s="26"/>
      <c r="F20" s="26"/>
      <c r="G20" s="81"/>
      <c r="H20" s="27"/>
      <c r="I20" s="83"/>
      <c r="J20" s="27"/>
      <c r="K20" s="27"/>
      <c r="L20" s="4"/>
    </row>
    <row r="21" spans="1:12" ht="20.100000000000001" customHeight="1">
      <c r="A21" s="9"/>
      <c r="B21" s="28" t="s">
        <v>7</v>
      </c>
      <c r="C21" s="28" t="s">
        <v>1</v>
      </c>
      <c r="D21" s="28" t="s">
        <v>9</v>
      </c>
      <c r="E21" s="28" t="s">
        <v>25</v>
      </c>
      <c r="F21" s="28" t="s">
        <v>9</v>
      </c>
      <c r="G21" s="8" t="s">
        <v>11</v>
      </c>
      <c r="H21" s="7" t="s">
        <v>12</v>
      </c>
      <c r="I21" s="7" t="s">
        <v>13</v>
      </c>
      <c r="J21" s="7" t="s">
        <v>14</v>
      </c>
      <c r="K21" s="7" t="s">
        <v>15</v>
      </c>
      <c r="L21" s="7" t="s">
        <v>16</v>
      </c>
    </row>
    <row r="22" spans="1:12" ht="20.100000000000001" customHeight="1">
      <c r="A22" s="9">
        <v>1</v>
      </c>
      <c r="B22" s="9" t="str">
        <f>price!B17</f>
        <v>อาหารดอยตุง</v>
      </c>
      <c r="C22" s="9"/>
      <c r="D22" s="9"/>
      <c r="E22" s="9"/>
      <c r="F22" s="9"/>
      <c r="G22" s="29"/>
      <c r="H22" s="11"/>
      <c r="I22" s="11"/>
      <c r="J22" s="11"/>
      <c r="K22" s="11"/>
      <c r="L22" s="9"/>
    </row>
    <row r="23" spans="1:12" ht="20.100000000000001" customHeight="1">
      <c r="A23" s="9"/>
      <c r="B23" s="9" t="str">
        <f>price!B18</f>
        <v>อาหารเช้า 7 ส.ค.</v>
      </c>
      <c r="C23" s="10">
        <v>40</v>
      </c>
      <c r="D23" s="11" t="s">
        <v>3</v>
      </c>
      <c r="E23" s="10">
        <f>price!H18</f>
        <v>1</v>
      </c>
      <c r="F23" s="11" t="s">
        <v>27</v>
      </c>
      <c r="G23" s="36">
        <f>price!D18</f>
        <v>0</v>
      </c>
      <c r="H23" s="16">
        <f>G23*C23*E23</f>
        <v>0</v>
      </c>
      <c r="I23" s="105">
        <f>price!E18</f>
        <v>0</v>
      </c>
      <c r="J23" s="16">
        <f>I23*C23*E23</f>
        <v>0</v>
      </c>
      <c r="K23" s="17">
        <f>H23-J23</f>
        <v>0</v>
      </c>
      <c r="L23" s="9" t="str">
        <f>price!J18</f>
        <v>รวมกับค่าห้องพัก</v>
      </c>
    </row>
    <row r="24" spans="1:12" ht="20.100000000000001" customHeight="1">
      <c r="A24" s="9"/>
      <c r="B24" s="9" t="str">
        <f>price!B19</f>
        <v>อาหารกลางวัน 8 ส.ค.</v>
      </c>
      <c r="C24" s="148">
        <v>150</v>
      </c>
      <c r="D24" s="11" t="s">
        <v>3</v>
      </c>
      <c r="E24" s="10">
        <f>price!H19</f>
        <v>1</v>
      </c>
      <c r="F24" s="11" t="s">
        <v>27</v>
      </c>
      <c r="G24" s="36">
        <f>price!D19</f>
        <v>320</v>
      </c>
      <c r="H24" s="16">
        <f t="shared" ref="H24:H51" si="3">G24*C24*E24</f>
        <v>48000</v>
      </c>
      <c r="I24" s="105">
        <f>price!E19</f>
        <v>256</v>
      </c>
      <c r="J24" s="16">
        <f t="shared" ref="J24:J51" si="4">I24*C24*E24</f>
        <v>38400</v>
      </c>
      <c r="K24" s="17">
        <f t="shared" ref="K24:K25" si="5">H24-J24</f>
        <v>9600</v>
      </c>
      <c r="L24" s="9">
        <f>price!J19</f>
        <v>0</v>
      </c>
    </row>
    <row r="25" spans="1:12" ht="20.100000000000001" customHeight="1">
      <c r="A25" s="9"/>
      <c r="B25" s="9" t="str">
        <f>price!B20</f>
        <v>อาหารเย็น 7 ส.ค.</v>
      </c>
      <c r="C25" s="10">
        <v>40</v>
      </c>
      <c r="D25" s="11" t="s">
        <v>3</v>
      </c>
      <c r="E25" s="10">
        <f>price!H20</f>
        <v>1</v>
      </c>
      <c r="F25" s="11" t="s">
        <v>27</v>
      </c>
      <c r="G25" s="36">
        <f>price!D20</f>
        <v>500</v>
      </c>
      <c r="H25" s="16">
        <f t="shared" si="3"/>
        <v>20000</v>
      </c>
      <c r="I25" s="105">
        <f>price!E20</f>
        <v>400</v>
      </c>
      <c r="J25" s="16">
        <f t="shared" si="4"/>
        <v>16000</v>
      </c>
      <c r="K25" s="17">
        <f t="shared" si="5"/>
        <v>4000</v>
      </c>
      <c r="L25" s="9"/>
    </row>
    <row r="26" spans="1:12" ht="20.100000000000001" customHeight="1">
      <c r="A26" s="9">
        <v>2</v>
      </c>
      <c r="B26" s="9" t="str">
        <f>price!B21</f>
        <v>อาหารว่างดอยตุง</v>
      </c>
      <c r="C26" s="10"/>
      <c r="D26" s="11"/>
      <c r="E26" s="10"/>
      <c r="F26" s="11"/>
      <c r="G26" s="36"/>
      <c r="H26" s="16"/>
      <c r="I26" s="105"/>
      <c r="J26" s="16"/>
      <c r="K26" s="17"/>
      <c r="L26" s="9"/>
    </row>
    <row r="27" spans="1:12" ht="20.100000000000001" customHeight="1">
      <c r="A27" s="9"/>
      <c r="B27" s="9" t="str">
        <f>price!B22</f>
        <v xml:space="preserve">ช่วงเช้า </v>
      </c>
      <c r="C27" s="148">
        <v>150</v>
      </c>
      <c r="D27" s="11" t="s">
        <v>3</v>
      </c>
      <c r="E27" s="10">
        <f>price!H22</f>
        <v>1</v>
      </c>
      <c r="F27" s="11" t="s">
        <v>27</v>
      </c>
      <c r="G27" s="36">
        <f>price!D22</f>
        <v>120</v>
      </c>
      <c r="H27" s="16">
        <f t="shared" si="3"/>
        <v>18000</v>
      </c>
      <c r="I27" s="105">
        <f>price!E22</f>
        <v>120</v>
      </c>
      <c r="J27" s="16">
        <f t="shared" si="4"/>
        <v>18000</v>
      </c>
      <c r="K27" s="17">
        <f t="shared" ref="K27:K29" si="6">H27-J27</f>
        <v>0</v>
      </c>
      <c r="L27" s="9" t="str">
        <f>price!J22</f>
        <v>Auditorium 8 ส.ค.</v>
      </c>
    </row>
    <row r="28" spans="1:12" ht="20.100000000000001" customHeight="1">
      <c r="A28" s="9"/>
      <c r="B28" s="9" t="str">
        <f>price!B23</f>
        <v>ช่วงบ่าย</v>
      </c>
      <c r="C28" s="148">
        <v>150</v>
      </c>
      <c r="D28" s="11" t="s">
        <v>3</v>
      </c>
      <c r="E28" s="10">
        <f>price!H23</f>
        <v>1</v>
      </c>
      <c r="F28" s="11" t="s">
        <v>27</v>
      </c>
      <c r="G28" s="36">
        <f>price!D23</f>
        <v>120</v>
      </c>
      <c r="H28" s="16">
        <f t="shared" si="3"/>
        <v>18000</v>
      </c>
      <c r="I28" s="105">
        <f>price!E23</f>
        <v>120</v>
      </c>
      <c r="J28" s="16">
        <f t="shared" si="4"/>
        <v>18000</v>
      </c>
      <c r="K28" s="17">
        <f t="shared" si="6"/>
        <v>0</v>
      </c>
      <c r="L28" s="9" t="str">
        <f>price!J23</f>
        <v>Auditorium 8 ส.ค.</v>
      </c>
    </row>
    <row r="29" spans="1:12" ht="20.100000000000001" customHeight="1">
      <c r="A29" s="9"/>
      <c r="B29" s="9" t="str">
        <f>price!B24</f>
        <v>ช่วงดึก</v>
      </c>
      <c r="C29" s="10">
        <f t="shared" ref="C25:C51" si="7">$B$3</f>
        <v>44</v>
      </c>
      <c r="D29" s="11" t="s">
        <v>3</v>
      </c>
      <c r="E29" s="10">
        <f>price!H24</f>
        <v>0</v>
      </c>
      <c r="F29" s="11" t="s">
        <v>27</v>
      </c>
      <c r="G29" s="36">
        <f>price!D24</f>
        <v>100</v>
      </c>
      <c r="H29" s="16">
        <f t="shared" si="3"/>
        <v>0</v>
      </c>
      <c r="I29" s="105">
        <f>price!E24</f>
        <v>100</v>
      </c>
      <c r="J29" s="16">
        <f t="shared" si="4"/>
        <v>0</v>
      </c>
      <c r="K29" s="17">
        <f t="shared" si="6"/>
        <v>0</v>
      </c>
      <c r="L29" s="9">
        <f>price!J24</f>
        <v>0</v>
      </c>
    </row>
    <row r="30" spans="1:12" ht="20.100000000000001" hidden="1" customHeight="1">
      <c r="A30" s="9">
        <v>3</v>
      </c>
      <c r="B30" s="9" t="str">
        <f>price!B25</f>
        <v>อาหารปางมะหัน</v>
      </c>
      <c r="C30" s="10"/>
      <c r="D30" s="11"/>
      <c r="E30" s="10"/>
      <c r="F30" s="11"/>
      <c r="G30" s="36"/>
      <c r="H30" s="16"/>
      <c r="I30" s="105"/>
      <c r="J30" s="16"/>
      <c r="K30" s="17"/>
      <c r="L30" s="9"/>
    </row>
    <row r="31" spans="1:12" ht="20.100000000000001" hidden="1" customHeight="1">
      <c r="A31" s="9"/>
      <c r="B31" s="9" t="str">
        <f>price!B26</f>
        <v>อาหารเช้า</v>
      </c>
      <c r="C31" s="10">
        <f t="shared" si="7"/>
        <v>44</v>
      </c>
      <c r="D31" s="11" t="s">
        <v>3</v>
      </c>
      <c r="E31" s="10">
        <f>price!H26</f>
        <v>0</v>
      </c>
      <c r="F31" s="11" t="s">
        <v>27</v>
      </c>
      <c r="G31" s="36">
        <f>price!D26</f>
        <v>100</v>
      </c>
      <c r="H31" s="16">
        <f t="shared" si="3"/>
        <v>0</v>
      </c>
      <c r="I31" s="105">
        <f>price!E26</f>
        <v>100</v>
      </c>
      <c r="J31" s="16">
        <f t="shared" si="4"/>
        <v>0</v>
      </c>
      <c r="K31" s="17">
        <f t="shared" ref="K31:K33" si="8">H31-J31</f>
        <v>0</v>
      </c>
      <c r="L31" s="9"/>
    </row>
    <row r="32" spans="1:12" ht="20.100000000000001" hidden="1" customHeight="1">
      <c r="A32" s="9"/>
      <c r="B32" s="9" t="str">
        <f>price!B27</f>
        <v>อาหารกลางวัน</v>
      </c>
      <c r="C32" s="10">
        <f t="shared" si="7"/>
        <v>44</v>
      </c>
      <c r="D32" s="11" t="s">
        <v>3</v>
      </c>
      <c r="E32" s="10">
        <f>price!H27</f>
        <v>0</v>
      </c>
      <c r="F32" s="11" t="s">
        <v>27</v>
      </c>
      <c r="G32" s="36">
        <f>price!D27</f>
        <v>150</v>
      </c>
      <c r="H32" s="16">
        <f t="shared" si="3"/>
        <v>0</v>
      </c>
      <c r="I32" s="105">
        <f>price!E27</f>
        <v>150</v>
      </c>
      <c r="J32" s="16">
        <f t="shared" si="4"/>
        <v>0</v>
      </c>
      <c r="K32" s="17">
        <f t="shared" si="8"/>
        <v>0</v>
      </c>
      <c r="L32" s="7"/>
    </row>
    <row r="33" spans="1:12" ht="20.100000000000001" hidden="1" customHeight="1">
      <c r="A33" s="9"/>
      <c r="B33" s="9" t="str">
        <f>price!B28</f>
        <v>อาหารเย็น</v>
      </c>
      <c r="C33" s="10">
        <f t="shared" si="7"/>
        <v>44</v>
      </c>
      <c r="D33" s="11" t="s">
        <v>3</v>
      </c>
      <c r="E33" s="10">
        <f>price!H28</f>
        <v>0</v>
      </c>
      <c r="F33" s="11" t="s">
        <v>27</v>
      </c>
      <c r="G33" s="36">
        <f>price!D28</f>
        <v>150</v>
      </c>
      <c r="H33" s="16">
        <f t="shared" si="3"/>
        <v>0</v>
      </c>
      <c r="I33" s="105">
        <f>price!E28</f>
        <v>150</v>
      </c>
      <c r="J33" s="16">
        <f t="shared" si="4"/>
        <v>0</v>
      </c>
      <c r="K33" s="17">
        <f t="shared" si="8"/>
        <v>0</v>
      </c>
      <c r="L33" s="9"/>
    </row>
    <row r="34" spans="1:12" ht="20.100000000000001" hidden="1" customHeight="1">
      <c r="A34" s="9">
        <v>4</v>
      </c>
      <c r="B34" s="9" t="str">
        <f>price!B29</f>
        <v>อาหารว่างปางมะหัน</v>
      </c>
      <c r="C34" s="10"/>
      <c r="D34" s="11"/>
      <c r="E34" s="10"/>
      <c r="F34" s="11"/>
      <c r="G34" s="36"/>
      <c r="H34" s="16"/>
      <c r="I34" s="105"/>
      <c r="J34" s="16"/>
      <c r="K34" s="17"/>
      <c r="L34" s="9"/>
    </row>
    <row r="35" spans="1:12" ht="20.100000000000001" hidden="1" customHeight="1">
      <c r="A35" s="9"/>
      <c r="B35" s="9" t="str">
        <f>price!B30</f>
        <v>ช่วงเช้า</v>
      </c>
      <c r="C35" s="10">
        <f t="shared" si="7"/>
        <v>44</v>
      </c>
      <c r="D35" s="11" t="s">
        <v>3</v>
      </c>
      <c r="E35" s="10">
        <f>price!H30</f>
        <v>0</v>
      </c>
      <c r="F35" s="11" t="s">
        <v>27</v>
      </c>
      <c r="G35" s="36">
        <f>price!D30</f>
        <v>80</v>
      </c>
      <c r="H35" s="16">
        <f t="shared" si="3"/>
        <v>0</v>
      </c>
      <c r="I35" s="105">
        <f>price!E30</f>
        <v>80</v>
      </c>
      <c r="J35" s="16">
        <f t="shared" si="4"/>
        <v>0</v>
      </c>
      <c r="K35" s="17">
        <f t="shared" ref="K35:K37" si="9">H35-J35</f>
        <v>0</v>
      </c>
      <c r="L35" s="9"/>
    </row>
    <row r="36" spans="1:12" ht="20.100000000000001" hidden="1" customHeight="1">
      <c r="A36" s="9"/>
      <c r="B36" s="9" t="str">
        <f>price!B31</f>
        <v>ช่วงบ่าย</v>
      </c>
      <c r="C36" s="10">
        <f t="shared" si="7"/>
        <v>44</v>
      </c>
      <c r="D36" s="11" t="s">
        <v>3</v>
      </c>
      <c r="E36" s="10">
        <f>price!H31</f>
        <v>0</v>
      </c>
      <c r="F36" s="11" t="s">
        <v>27</v>
      </c>
      <c r="G36" s="36">
        <f>price!D31</f>
        <v>80</v>
      </c>
      <c r="H36" s="16">
        <f t="shared" si="3"/>
        <v>0</v>
      </c>
      <c r="I36" s="105">
        <f>price!E31</f>
        <v>80</v>
      </c>
      <c r="J36" s="16">
        <f t="shared" si="4"/>
        <v>0</v>
      </c>
      <c r="K36" s="17">
        <f t="shared" si="9"/>
        <v>0</v>
      </c>
      <c r="L36" s="9"/>
    </row>
    <row r="37" spans="1:12" ht="20.100000000000001" hidden="1" customHeight="1">
      <c r="A37" s="9"/>
      <c r="B37" s="9" t="str">
        <f>price!B32</f>
        <v>ช่วงดึก</v>
      </c>
      <c r="C37" s="10">
        <f t="shared" si="7"/>
        <v>44</v>
      </c>
      <c r="D37" s="11" t="s">
        <v>3</v>
      </c>
      <c r="E37" s="10">
        <f>price!H32</f>
        <v>0</v>
      </c>
      <c r="F37" s="11" t="s">
        <v>27</v>
      </c>
      <c r="G37" s="36">
        <f>price!D32</f>
        <v>0</v>
      </c>
      <c r="H37" s="16">
        <f t="shared" si="3"/>
        <v>0</v>
      </c>
      <c r="I37" s="105">
        <f>price!E32</f>
        <v>0</v>
      </c>
      <c r="J37" s="16">
        <f t="shared" si="4"/>
        <v>0</v>
      </c>
      <c r="K37" s="17">
        <f t="shared" si="9"/>
        <v>0</v>
      </c>
      <c r="L37" s="9"/>
    </row>
    <row r="38" spans="1:12" ht="20.100000000000001" hidden="1" customHeight="1">
      <c r="A38" s="9">
        <v>5</v>
      </c>
      <c r="B38" s="9" t="str">
        <f>price!B33</f>
        <v>อาหารไร่แม่ฟ้าหลวง</v>
      </c>
      <c r="C38" s="10"/>
      <c r="D38" s="11"/>
      <c r="E38" s="10"/>
      <c r="F38" s="11"/>
      <c r="G38" s="36"/>
      <c r="H38" s="16"/>
      <c r="I38" s="105"/>
      <c r="J38" s="16"/>
      <c r="K38" s="17"/>
      <c r="L38" s="9"/>
    </row>
    <row r="39" spans="1:12" ht="20.100000000000001" hidden="1" customHeight="1">
      <c r="A39" s="9"/>
      <c r="B39" s="9" t="str">
        <f>price!B34</f>
        <v>อาหารกลางวัน</v>
      </c>
      <c r="C39" s="10">
        <f t="shared" si="7"/>
        <v>44</v>
      </c>
      <c r="D39" s="11" t="s">
        <v>3</v>
      </c>
      <c r="E39" s="10">
        <f>price!H34</f>
        <v>0</v>
      </c>
      <c r="F39" s="11" t="s">
        <v>27</v>
      </c>
      <c r="G39" s="36">
        <f>price!D34</f>
        <v>0</v>
      </c>
      <c r="H39" s="16">
        <f t="shared" si="3"/>
        <v>0</v>
      </c>
      <c r="I39" s="105">
        <f>price!E34</f>
        <v>0</v>
      </c>
      <c r="J39" s="16">
        <f t="shared" si="4"/>
        <v>0</v>
      </c>
      <c r="K39" s="17">
        <f t="shared" ref="K39:K44" si="10">H39-J39</f>
        <v>0</v>
      </c>
      <c r="L39" s="9"/>
    </row>
    <row r="40" spans="1:12" ht="20.100000000000001" hidden="1" customHeight="1">
      <c r="A40" s="9"/>
      <c r="B40" s="9" t="str">
        <f>price!B35</f>
        <v>อาหารเย็น</v>
      </c>
      <c r="C40" s="10">
        <f t="shared" si="7"/>
        <v>44</v>
      </c>
      <c r="D40" s="11" t="s">
        <v>3</v>
      </c>
      <c r="E40" s="10">
        <f>price!H35</f>
        <v>0</v>
      </c>
      <c r="F40" s="11" t="s">
        <v>27</v>
      </c>
      <c r="G40" s="36">
        <f>price!D35</f>
        <v>0</v>
      </c>
      <c r="H40" s="16">
        <f t="shared" si="3"/>
        <v>0</v>
      </c>
      <c r="I40" s="105">
        <f>price!E35</f>
        <v>0</v>
      </c>
      <c r="J40" s="16">
        <f t="shared" si="4"/>
        <v>0</v>
      </c>
      <c r="K40" s="17">
        <f t="shared" si="10"/>
        <v>0</v>
      </c>
      <c r="L40" s="9"/>
    </row>
    <row r="41" spans="1:12" ht="20.100000000000001" hidden="1" customHeight="1">
      <c r="A41" s="9"/>
      <c r="B41" s="9" t="str">
        <f>price!B36</f>
        <v>ล้านนาดินเนอร์</v>
      </c>
      <c r="C41" s="10">
        <f t="shared" si="7"/>
        <v>44</v>
      </c>
      <c r="D41" s="11" t="s">
        <v>3</v>
      </c>
      <c r="E41" s="10">
        <f>price!H36</f>
        <v>0</v>
      </c>
      <c r="F41" s="11" t="s">
        <v>27</v>
      </c>
      <c r="G41" s="36">
        <f>price!D36</f>
        <v>0</v>
      </c>
      <c r="H41" s="16">
        <f t="shared" si="3"/>
        <v>0</v>
      </c>
      <c r="I41" s="105">
        <f>price!E36</f>
        <v>0</v>
      </c>
      <c r="J41" s="16">
        <f t="shared" si="4"/>
        <v>0</v>
      </c>
      <c r="K41" s="17">
        <f t="shared" si="10"/>
        <v>0</v>
      </c>
      <c r="L41" s="9"/>
    </row>
    <row r="42" spans="1:12" ht="20.100000000000001" hidden="1" customHeight="1">
      <c r="A42" s="9"/>
      <c r="B42" s="9" t="str">
        <f>price!B37</f>
        <v>กาดหมั้ว</v>
      </c>
      <c r="C42" s="10">
        <f t="shared" si="7"/>
        <v>44</v>
      </c>
      <c r="D42" s="11" t="s">
        <v>3</v>
      </c>
      <c r="E42" s="10">
        <f>price!H37</f>
        <v>0</v>
      </c>
      <c r="F42" s="11" t="s">
        <v>27</v>
      </c>
      <c r="G42" s="36">
        <f>price!D37</f>
        <v>0</v>
      </c>
      <c r="H42" s="16">
        <f t="shared" si="3"/>
        <v>0</v>
      </c>
      <c r="I42" s="105">
        <f>price!E37</f>
        <v>0</v>
      </c>
      <c r="J42" s="16">
        <f t="shared" si="4"/>
        <v>0</v>
      </c>
      <c r="K42" s="17">
        <f t="shared" si="10"/>
        <v>0</v>
      </c>
      <c r="L42" s="9"/>
    </row>
    <row r="43" spans="1:12" ht="20.100000000000001" hidden="1" customHeight="1">
      <c r="A43" s="9"/>
      <c r="B43" s="9" t="str">
        <f>price!B38</f>
        <v>อาหารว่างช่วงเช้า</v>
      </c>
      <c r="C43" s="10">
        <f t="shared" si="7"/>
        <v>44</v>
      </c>
      <c r="D43" s="11" t="s">
        <v>3</v>
      </c>
      <c r="E43" s="10">
        <f>price!H38</f>
        <v>0</v>
      </c>
      <c r="F43" s="11" t="s">
        <v>27</v>
      </c>
      <c r="G43" s="36">
        <f>price!D38</f>
        <v>0</v>
      </c>
      <c r="H43" s="16">
        <f t="shared" si="3"/>
        <v>0</v>
      </c>
      <c r="I43" s="105">
        <f>price!E38</f>
        <v>0</v>
      </c>
      <c r="J43" s="16">
        <f t="shared" si="4"/>
        <v>0</v>
      </c>
      <c r="K43" s="17">
        <f t="shared" si="10"/>
        <v>0</v>
      </c>
      <c r="L43" s="7"/>
    </row>
    <row r="44" spans="1:12" ht="20.100000000000001" hidden="1" customHeight="1">
      <c r="A44" s="9"/>
      <c r="B44" s="9" t="str">
        <f>price!B39</f>
        <v>อาหารว่างช่วงกลางวัน</v>
      </c>
      <c r="C44" s="10">
        <f t="shared" si="7"/>
        <v>44</v>
      </c>
      <c r="D44" s="11" t="s">
        <v>3</v>
      </c>
      <c r="E44" s="10">
        <f>price!H39</f>
        <v>0</v>
      </c>
      <c r="F44" s="11" t="s">
        <v>27</v>
      </c>
      <c r="G44" s="36">
        <f>price!D39</f>
        <v>0</v>
      </c>
      <c r="H44" s="16">
        <f t="shared" si="3"/>
        <v>0</v>
      </c>
      <c r="I44" s="105">
        <f>price!E39</f>
        <v>0</v>
      </c>
      <c r="J44" s="16">
        <f t="shared" si="4"/>
        <v>0</v>
      </c>
      <c r="K44" s="17">
        <f t="shared" si="10"/>
        <v>0</v>
      </c>
      <c r="L44" s="9"/>
    </row>
    <row r="45" spans="1:12" ht="20.100000000000001" hidden="1" customHeight="1">
      <c r="A45" s="9">
        <v>6</v>
      </c>
      <c r="B45" s="9" t="str">
        <f>price!B40</f>
        <v>อาหารเกรทเธอร์ แม่โขง ลอด์จ</v>
      </c>
      <c r="C45" s="10"/>
      <c r="D45" s="11"/>
      <c r="E45" s="10"/>
      <c r="F45" s="11"/>
      <c r="G45" s="36"/>
      <c r="H45" s="16"/>
      <c r="I45" s="105"/>
      <c r="J45" s="16"/>
      <c r="K45" s="17"/>
      <c r="L45" s="9"/>
    </row>
    <row r="46" spans="1:12" ht="20.100000000000001" hidden="1" customHeight="1">
      <c r="A46" s="9"/>
      <c r="B46" s="9" t="str">
        <f>price!B41</f>
        <v>อาหารเช้า</v>
      </c>
      <c r="C46" s="10">
        <f t="shared" si="7"/>
        <v>44</v>
      </c>
      <c r="D46" s="11" t="s">
        <v>3</v>
      </c>
      <c r="E46" s="10">
        <f>price!H41</f>
        <v>0</v>
      </c>
      <c r="F46" s="11" t="s">
        <v>27</v>
      </c>
      <c r="G46" s="36">
        <f>price!D41</f>
        <v>0</v>
      </c>
      <c r="H46" s="16">
        <f t="shared" si="3"/>
        <v>0</v>
      </c>
      <c r="I46" s="105">
        <f>price!E41</f>
        <v>0</v>
      </c>
      <c r="J46" s="16">
        <f t="shared" si="4"/>
        <v>0</v>
      </c>
      <c r="K46" s="17">
        <f t="shared" ref="K46:K51" si="11">H46-J46</f>
        <v>0</v>
      </c>
      <c r="L46" s="9"/>
    </row>
    <row r="47" spans="1:12" ht="20.100000000000001" hidden="1" customHeight="1">
      <c r="A47" s="9"/>
      <c r="B47" s="9" t="str">
        <f>price!B42</f>
        <v>อาหารกลางวัน</v>
      </c>
      <c r="C47" s="10">
        <f t="shared" si="7"/>
        <v>44</v>
      </c>
      <c r="D47" s="11" t="s">
        <v>3</v>
      </c>
      <c r="E47" s="10">
        <f>price!H42</f>
        <v>0</v>
      </c>
      <c r="F47" s="11" t="s">
        <v>27</v>
      </c>
      <c r="G47" s="36">
        <f>price!D42</f>
        <v>0</v>
      </c>
      <c r="H47" s="16">
        <f t="shared" si="3"/>
        <v>0</v>
      </c>
      <c r="I47" s="105">
        <f>price!E42</f>
        <v>0</v>
      </c>
      <c r="J47" s="16">
        <f t="shared" si="4"/>
        <v>0</v>
      </c>
      <c r="K47" s="17">
        <f t="shared" si="11"/>
        <v>0</v>
      </c>
      <c r="L47" s="9"/>
    </row>
    <row r="48" spans="1:12" ht="20.100000000000001" hidden="1" customHeight="1">
      <c r="A48" s="9"/>
      <c r="B48" s="9" t="str">
        <f>price!B43</f>
        <v>อาหารเย็น</v>
      </c>
      <c r="C48" s="10">
        <f t="shared" si="7"/>
        <v>44</v>
      </c>
      <c r="D48" s="11" t="s">
        <v>3</v>
      </c>
      <c r="E48" s="10">
        <f>price!H43</f>
        <v>0</v>
      </c>
      <c r="F48" s="11" t="s">
        <v>27</v>
      </c>
      <c r="G48" s="36">
        <f>price!D43</f>
        <v>0</v>
      </c>
      <c r="H48" s="16">
        <f t="shared" si="3"/>
        <v>0</v>
      </c>
      <c r="I48" s="105">
        <f>price!E43</f>
        <v>0</v>
      </c>
      <c r="J48" s="16">
        <f t="shared" si="4"/>
        <v>0</v>
      </c>
      <c r="K48" s="17">
        <f t="shared" si="11"/>
        <v>0</v>
      </c>
      <c r="L48" s="9"/>
    </row>
    <row r="49" spans="1:13" ht="20.100000000000001" hidden="1" customHeight="1">
      <c r="A49" s="9"/>
      <c r="B49" s="9" t="str">
        <f>price!B44</f>
        <v>อาหารว่างเกรทเธอร์ แม่โขง ลอด์จ</v>
      </c>
      <c r="C49" s="10">
        <f t="shared" si="7"/>
        <v>44</v>
      </c>
      <c r="D49" s="11" t="s">
        <v>3</v>
      </c>
      <c r="E49" s="10">
        <f>price!H44</f>
        <v>0</v>
      </c>
      <c r="F49" s="11" t="s">
        <v>27</v>
      </c>
      <c r="G49" s="36">
        <f>price!D44</f>
        <v>0</v>
      </c>
      <c r="H49" s="16">
        <f t="shared" si="3"/>
        <v>0</v>
      </c>
      <c r="I49" s="105">
        <f>price!E44</f>
        <v>0</v>
      </c>
      <c r="J49" s="16">
        <f t="shared" si="4"/>
        <v>0</v>
      </c>
      <c r="K49" s="17">
        <f t="shared" si="11"/>
        <v>0</v>
      </c>
      <c r="L49" s="9"/>
    </row>
    <row r="50" spans="1:13" ht="20.100000000000001" hidden="1" customHeight="1">
      <c r="A50" s="9"/>
      <c r="B50" s="9" t="str">
        <f>price!B45</f>
        <v>ช่วงเช้า</v>
      </c>
      <c r="C50" s="10">
        <f t="shared" si="7"/>
        <v>44</v>
      </c>
      <c r="D50" s="11" t="s">
        <v>3</v>
      </c>
      <c r="E50" s="10">
        <f>price!H45</f>
        <v>0</v>
      </c>
      <c r="F50" s="11" t="s">
        <v>27</v>
      </c>
      <c r="G50" s="36">
        <f>price!D45</f>
        <v>0</v>
      </c>
      <c r="H50" s="16">
        <f t="shared" si="3"/>
        <v>0</v>
      </c>
      <c r="I50" s="105">
        <f>price!E45</f>
        <v>0</v>
      </c>
      <c r="J50" s="16">
        <f t="shared" si="4"/>
        <v>0</v>
      </c>
      <c r="K50" s="17">
        <f t="shared" si="11"/>
        <v>0</v>
      </c>
      <c r="L50" s="9"/>
    </row>
    <row r="51" spans="1:13" ht="20.100000000000001" hidden="1" customHeight="1">
      <c r="A51" s="9"/>
      <c r="B51" s="9" t="str">
        <f>price!B46</f>
        <v>ช่วงบ่าย</v>
      </c>
      <c r="C51" s="10">
        <f t="shared" si="7"/>
        <v>44</v>
      </c>
      <c r="D51" s="11" t="s">
        <v>3</v>
      </c>
      <c r="E51" s="10">
        <f>price!H46</f>
        <v>0</v>
      </c>
      <c r="F51" s="11" t="s">
        <v>27</v>
      </c>
      <c r="G51" s="36">
        <f>price!D46</f>
        <v>0</v>
      </c>
      <c r="H51" s="16">
        <f t="shared" si="3"/>
        <v>0</v>
      </c>
      <c r="I51" s="105">
        <f>price!E46</f>
        <v>0</v>
      </c>
      <c r="J51" s="16">
        <f t="shared" si="4"/>
        <v>0</v>
      </c>
      <c r="K51" s="17">
        <f t="shared" si="11"/>
        <v>0</v>
      </c>
      <c r="L51" s="9"/>
    </row>
    <row r="52" spans="1:13" ht="20.100000000000001" customHeight="1" thickBot="1">
      <c r="A52" s="18"/>
      <c r="B52" s="19" t="s">
        <v>23</v>
      </c>
      <c r="C52" s="20"/>
      <c r="D52" s="21"/>
      <c r="E52" s="20"/>
      <c r="F52" s="21"/>
      <c r="G52" s="30"/>
      <c r="H52" s="23">
        <f>SUM(H23:H51)</f>
        <v>104000</v>
      </c>
      <c r="I52" s="31"/>
      <c r="J52" s="23">
        <f>SUM(J23:J51)</f>
        <v>90400</v>
      </c>
      <c r="K52" s="23">
        <f>SUM(K23:K51)</f>
        <v>13600</v>
      </c>
      <c r="L52" s="24"/>
    </row>
    <row r="53" spans="1:13" ht="20.100000000000001" customHeight="1" thickTop="1">
      <c r="A53" s="86" t="s">
        <v>39</v>
      </c>
      <c r="B53" s="83"/>
      <c r="C53" s="83"/>
      <c r="D53" s="83"/>
      <c r="E53" s="83"/>
      <c r="F53" s="83"/>
      <c r="G53" s="3"/>
      <c r="H53" s="27"/>
      <c r="I53" s="2"/>
      <c r="J53" s="27"/>
      <c r="K53" s="27"/>
      <c r="L53" s="4"/>
    </row>
    <row r="54" spans="1:13" ht="20.100000000000001" customHeight="1">
      <c r="A54" s="6"/>
      <c r="B54" s="32" t="s">
        <v>7</v>
      </c>
      <c r="C54" s="7" t="s">
        <v>40</v>
      </c>
      <c r="D54" s="7" t="s">
        <v>9</v>
      </c>
      <c r="E54" s="7" t="s">
        <v>10</v>
      </c>
      <c r="F54" s="7" t="s">
        <v>9</v>
      </c>
      <c r="G54" s="8" t="s">
        <v>11</v>
      </c>
      <c r="H54" s="7" t="s">
        <v>12</v>
      </c>
      <c r="I54" s="7" t="s">
        <v>13</v>
      </c>
      <c r="J54" s="7" t="s">
        <v>14</v>
      </c>
      <c r="K54" s="7" t="s">
        <v>15</v>
      </c>
      <c r="L54" s="7" t="s">
        <v>16</v>
      </c>
      <c r="M54" s="24"/>
    </row>
    <row r="55" spans="1:13" ht="20.100000000000001" customHeight="1">
      <c r="A55" s="9">
        <v>1</v>
      </c>
      <c r="B55" s="9" t="s">
        <v>41</v>
      </c>
      <c r="C55" s="9"/>
      <c r="D55" s="11"/>
      <c r="E55" s="9"/>
      <c r="F55" s="9"/>
      <c r="G55" s="29"/>
      <c r="H55" s="11"/>
      <c r="I55" s="11"/>
      <c r="J55" s="11"/>
      <c r="K55" s="11"/>
      <c r="L55" s="9"/>
      <c r="M55" s="24"/>
    </row>
    <row r="56" spans="1:13" ht="20.100000000000001" customHeight="1">
      <c r="A56" s="9"/>
      <c r="B56" s="53" t="s">
        <v>42</v>
      </c>
      <c r="C56" s="10">
        <f>price!F55</f>
        <v>1</v>
      </c>
      <c r="D56" s="34" t="s">
        <v>43</v>
      </c>
      <c r="E56" s="146">
        <f>price!H55</f>
        <v>1</v>
      </c>
      <c r="F56" s="11" t="s">
        <v>19</v>
      </c>
      <c r="G56" s="36">
        <f>price!D55</f>
        <v>4500</v>
      </c>
      <c r="H56" s="16">
        <f>G56*C56*E56</f>
        <v>4500</v>
      </c>
      <c r="I56" s="36">
        <f>price!E55</f>
        <v>2664.2857142857142</v>
      </c>
      <c r="J56" s="16">
        <f>I56*C56*E56</f>
        <v>2664.2857142857142</v>
      </c>
      <c r="K56" s="17">
        <f>H56-J56</f>
        <v>1835.7142857142858</v>
      </c>
      <c r="L56" s="9"/>
      <c r="M56" s="24"/>
    </row>
    <row r="57" spans="1:13" ht="20.100000000000001" hidden="1" customHeight="1">
      <c r="A57" s="9"/>
      <c r="B57" s="53" t="s">
        <v>44</v>
      </c>
      <c r="C57" s="10">
        <f>price!F56</f>
        <v>0</v>
      </c>
      <c r="D57" s="34" t="s">
        <v>43</v>
      </c>
      <c r="E57" s="35">
        <f>price!H56</f>
        <v>0</v>
      </c>
      <c r="F57" s="11" t="s">
        <v>19</v>
      </c>
      <c r="G57" s="36">
        <f>price!D56</f>
        <v>3000</v>
      </c>
      <c r="H57" s="16">
        <f t="shared" ref="H57:H62" si="12">G57*C57*E57</f>
        <v>0</v>
      </c>
      <c r="I57" s="36">
        <f>price!E56</f>
        <v>2664.2857142857142</v>
      </c>
      <c r="J57" s="16">
        <f t="shared" ref="J57:J62" si="13">I57*C57*E57</f>
        <v>0</v>
      </c>
      <c r="K57" s="17">
        <f t="shared" ref="K57:K62" si="14">H57-J57</f>
        <v>0</v>
      </c>
      <c r="L57" s="9"/>
      <c r="M57" s="24"/>
    </row>
    <row r="58" spans="1:13" ht="20.100000000000001" hidden="1" customHeight="1">
      <c r="A58" s="9"/>
      <c r="B58" s="53" t="s">
        <v>45</v>
      </c>
      <c r="C58" s="10">
        <f>price!F57</f>
        <v>0</v>
      </c>
      <c r="D58" s="34" t="s">
        <v>43</v>
      </c>
      <c r="E58" s="35">
        <f>price!H57</f>
        <v>0</v>
      </c>
      <c r="F58" s="11" t="s">
        <v>19</v>
      </c>
      <c r="G58" s="36">
        <f>price!D57</f>
        <v>2500</v>
      </c>
      <c r="H58" s="16">
        <f t="shared" si="12"/>
        <v>0</v>
      </c>
      <c r="I58" s="36">
        <f>price!E57</f>
        <v>2664.2857142857142</v>
      </c>
      <c r="J58" s="16">
        <f t="shared" si="13"/>
        <v>0</v>
      </c>
      <c r="K58" s="17">
        <f t="shared" si="14"/>
        <v>0</v>
      </c>
      <c r="L58" s="9"/>
      <c r="M58" s="24"/>
    </row>
    <row r="59" spans="1:13" ht="23.25" hidden="1" customHeight="1">
      <c r="A59" s="9"/>
      <c r="B59" s="53" t="s">
        <v>46</v>
      </c>
      <c r="C59" s="10">
        <f>price!F58</f>
        <v>0</v>
      </c>
      <c r="D59" s="34" t="s">
        <v>43</v>
      </c>
      <c r="E59" s="35">
        <f>price!H58</f>
        <v>0</v>
      </c>
      <c r="F59" s="11" t="s">
        <v>19</v>
      </c>
      <c r="G59" s="36">
        <f>price!D58</f>
        <v>2500</v>
      </c>
      <c r="H59" s="16">
        <f t="shared" si="12"/>
        <v>0</v>
      </c>
      <c r="I59" s="36">
        <f>price!E58</f>
        <v>2664.2857142857142</v>
      </c>
      <c r="J59" s="16">
        <f t="shared" si="13"/>
        <v>0</v>
      </c>
      <c r="K59" s="17">
        <f t="shared" si="14"/>
        <v>0</v>
      </c>
      <c r="L59" s="9"/>
      <c r="M59" s="24"/>
    </row>
    <row r="60" spans="1:13" hidden="1">
      <c r="A60" s="9"/>
      <c r="B60" s="53" t="s">
        <v>47</v>
      </c>
      <c r="C60" s="10">
        <f>price!F59</f>
        <v>0</v>
      </c>
      <c r="D60" s="34" t="s">
        <v>43</v>
      </c>
      <c r="E60" s="35">
        <f>price!H59</f>
        <v>0</v>
      </c>
      <c r="F60" s="11" t="s">
        <v>19</v>
      </c>
      <c r="G60" s="36">
        <f>price!D59</f>
        <v>2800</v>
      </c>
      <c r="H60" s="16">
        <f t="shared" si="12"/>
        <v>0</v>
      </c>
      <c r="I60" s="36">
        <f>price!E59</f>
        <v>2664.2857142857142</v>
      </c>
      <c r="J60" s="16">
        <f t="shared" si="13"/>
        <v>0</v>
      </c>
      <c r="K60" s="17">
        <f t="shared" si="14"/>
        <v>0</v>
      </c>
      <c r="L60" s="9"/>
      <c r="M60" s="24"/>
    </row>
    <row r="61" spans="1:13" hidden="1">
      <c r="A61" s="9"/>
      <c r="B61" s="53" t="s">
        <v>48</v>
      </c>
      <c r="C61" s="10">
        <f>price!F60</f>
        <v>0</v>
      </c>
      <c r="D61" s="34" t="s">
        <v>43</v>
      </c>
      <c r="E61" s="35">
        <f>price!H60</f>
        <v>0</v>
      </c>
      <c r="F61" s="11" t="s">
        <v>19</v>
      </c>
      <c r="G61" s="36">
        <f>price!D60</f>
        <v>2500</v>
      </c>
      <c r="H61" s="16">
        <f t="shared" si="12"/>
        <v>0</v>
      </c>
      <c r="I61" s="36">
        <f>price!E60</f>
        <v>2664.2857142857142</v>
      </c>
      <c r="J61" s="16">
        <f t="shared" si="13"/>
        <v>0</v>
      </c>
      <c r="K61" s="17">
        <f t="shared" si="14"/>
        <v>0</v>
      </c>
      <c r="L61" s="9"/>
      <c r="M61" s="24"/>
    </row>
    <row r="62" spans="1:13" hidden="1">
      <c r="A62" s="9"/>
      <c r="B62" s="53" t="s">
        <v>49</v>
      </c>
      <c r="C62" s="10">
        <f>price!F61</f>
        <v>0</v>
      </c>
      <c r="D62" s="34" t="s">
        <v>43</v>
      </c>
      <c r="E62" s="35">
        <f>price!H61</f>
        <v>0</v>
      </c>
      <c r="F62" s="11" t="s">
        <v>19</v>
      </c>
      <c r="G62" s="36">
        <f>price!D61</f>
        <v>2500</v>
      </c>
      <c r="H62" s="16">
        <f t="shared" si="12"/>
        <v>0</v>
      </c>
      <c r="I62" s="36">
        <f>price!E61</f>
        <v>2664.2857142857142</v>
      </c>
      <c r="J62" s="16">
        <f t="shared" si="13"/>
        <v>0</v>
      </c>
      <c r="K62" s="17">
        <f t="shared" si="14"/>
        <v>0</v>
      </c>
      <c r="L62" s="9"/>
      <c r="M62" s="24"/>
    </row>
    <row r="63" spans="1:13" hidden="1">
      <c r="A63" s="9">
        <v>2</v>
      </c>
      <c r="B63" s="9" t="s">
        <v>50</v>
      </c>
      <c r="C63" s="10"/>
      <c r="D63" s="34"/>
      <c r="E63" s="35"/>
      <c r="F63" s="11"/>
      <c r="G63" s="36"/>
      <c r="H63" s="16"/>
      <c r="I63" s="36"/>
      <c r="J63" s="16"/>
      <c r="K63" s="17"/>
      <c r="L63" s="9"/>
      <c r="M63" s="24"/>
    </row>
    <row r="64" spans="1:13" hidden="1">
      <c r="A64" s="9"/>
      <c r="B64" s="9" t="s">
        <v>51</v>
      </c>
      <c r="C64" s="10">
        <f>price!F63</f>
        <v>0</v>
      </c>
      <c r="D64" s="34" t="s">
        <v>43</v>
      </c>
      <c r="E64" s="35">
        <f>price!H63</f>
        <v>0</v>
      </c>
      <c r="F64" s="11" t="s">
        <v>19</v>
      </c>
      <c r="G64" s="36">
        <f>price!D63</f>
        <v>0</v>
      </c>
      <c r="H64" s="16">
        <f t="shared" ref="H64:H68" si="15">G64*C64*E64</f>
        <v>0</v>
      </c>
      <c r="I64" s="36">
        <f>price!E63</f>
        <v>0</v>
      </c>
      <c r="J64" s="16">
        <f t="shared" ref="J64:J68" si="16">I64*C64*E64</f>
        <v>0</v>
      </c>
      <c r="K64" s="17">
        <f t="shared" ref="K64:K68" si="17">H64-J64</f>
        <v>0</v>
      </c>
      <c r="L64" s="9"/>
      <c r="M64" s="24"/>
    </row>
    <row r="65" spans="1:13" hidden="1">
      <c r="A65" s="9"/>
      <c r="B65" s="9" t="s">
        <v>52</v>
      </c>
      <c r="C65" s="10">
        <f>price!F64</f>
        <v>0</v>
      </c>
      <c r="D65" s="34" t="s">
        <v>43</v>
      </c>
      <c r="E65" s="35">
        <f>price!H64</f>
        <v>0</v>
      </c>
      <c r="F65" s="11" t="s">
        <v>19</v>
      </c>
      <c r="G65" s="36">
        <f>price!D64</f>
        <v>0</v>
      </c>
      <c r="H65" s="16">
        <f t="shared" si="15"/>
        <v>0</v>
      </c>
      <c r="I65" s="36">
        <f>price!E64</f>
        <v>0</v>
      </c>
      <c r="J65" s="16">
        <f t="shared" si="16"/>
        <v>0</v>
      </c>
      <c r="K65" s="17">
        <f t="shared" si="17"/>
        <v>0</v>
      </c>
      <c r="L65" s="9"/>
      <c r="M65" s="24"/>
    </row>
    <row r="66" spans="1:13" hidden="1">
      <c r="A66" s="9"/>
      <c r="B66" s="9" t="s">
        <v>53</v>
      </c>
      <c r="C66" s="10">
        <f>price!F65</f>
        <v>0</v>
      </c>
      <c r="D66" s="34" t="s">
        <v>43</v>
      </c>
      <c r="E66" s="35">
        <f>price!H65</f>
        <v>0</v>
      </c>
      <c r="F66" s="11" t="s">
        <v>19</v>
      </c>
      <c r="G66" s="36">
        <f>price!D65</f>
        <v>0</v>
      </c>
      <c r="H66" s="16">
        <f t="shared" si="15"/>
        <v>0</v>
      </c>
      <c r="I66" s="36">
        <f>price!E65</f>
        <v>0</v>
      </c>
      <c r="J66" s="16">
        <f t="shared" si="16"/>
        <v>0</v>
      </c>
      <c r="K66" s="17">
        <f t="shared" si="17"/>
        <v>0</v>
      </c>
      <c r="L66" s="9"/>
    </row>
    <row r="67" spans="1:13" hidden="1">
      <c r="A67" s="9"/>
      <c r="B67" s="9" t="s">
        <v>54</v>
      </c>
      <c r="C67" s="10">
        <f>price!F66</f>
        <v>0</v>
      </c>
      <c r="D67" s="34" t="s">
        <v>43</v>
      </c>
      <c r="E67" s="35">
        <f>price!H66</f>
        <v>0</v>
      </c>
      <c r="F67" s="11" t="s">
        <v>19</v>
      </c>
      <c r="G67" s="36">
        <f>price!D66</f>
        <v>0</v>
      </c>
      <c r="H67" s="16">
        <f t="shared" si="15"/>
        <v>0</v>
      </c>
      <c r="I67" s="36">
        <f>price!E66</f>
        <v>0</v>
      </c>
      <c r="J67" s="16">
        <f t="shared" si="16"/>
        <v>0</v>
      </c>
      <c r="K67" s="17">
        <f t="shared" si="17"/>
        <v>0</v>
      </c>
      <c r="L67" s="9"/>
    </row>
    <row r="68" spans="1:13" hidden="1">
      <c r="A68" s="9"/>
      <c r="B68" s="9" t="s">
        <v>55</v>
      </c>
      <c r="C68" s="10">
        <f>price!F67</f>
        <v>0</v>
      </c>
      <c r="D68" s="34" t="s">
        <v>43</v>
      </c>
      <c r="E68" s="35">
        <f>price!H67</f>
        <v>0</v>
      </c>
      <c r="F68" s="11" t="s">
        <v>19</v>
      </c>
      <c r="G68" s="36">
        <f>price!D67</f>
        <v>0</v>
      </c>
      <c r="H68" s="16">
        <f t="shared" si="15"/>
        <v>0</v>
      </c>
      <c r="I68" s="36">
        <f>price!E67</f>
        <v>0</v>
      </c>
      <c r="J68" s="16">
        <f t="shared" si="16"/>
        <v>0</v>
      </c>
      <c r="K68" s="17">
        <f t="shared" si="17"/>
        <v>0</v>
      </c>
      <c r="L68" s="9"/>
    </row>
    <row r="69" spans="1:13" hidden="1">
      <c r="A69" s="9">
        <v>3</v>
      </c>
      <c r="B69" s="9" t="s">
        <v>56</v>
      </c>
      <c r="C69" s="10"/>
      <c r="D69" s="34"/>
      <c r="E69" s="35"/>
      <c r="F69" s="11"/>
      <c r="G69" s="36"/>
      <c r="H69" s="16"/>
      <c r="I69" s="36"/>
      <c r="J69" s="16"/>
      <c r="K69" s="17"/>
      <c r="L69" s="9"/>
    </row>
    <row r="70" spans="1:13" hidden="1">
      <c r="A70" s="9"/>
      <c r="B70" s="9" t="s">
        <v>57</v>
      </c>
      <c r="C70" s="10">
        <f>price!F69</f>
        <v>0</v>
      </c>
      <c r="D70" s="34" t="s">
        <v>43</v>
      </c>
      <c r="E70" s="35">
        <f>price!H69</f>
        <v>0</v>
      </c>
      <c r="F70" s="11" t="s">
        <v>19</v>
      </c>
      <c r="G70" s="36">
        <f>price!D69</f>
        <v>0</v>
      </c>
      <c r="H70" s="16">
        <f t="shared" ref="H70:H71" si="18">G70*C70*E70</f>
        <v>0</v>
      </c>
      <c r="I70" s="36">
        <f>price!E69</f>
        <v>0</v>
      </c>
      <c r="J70" s="16">
        <f t="shared" ref="J70:J71" si="19">I70*C70*E70</f>
        <v>0</v>
      </c>
      <c r="K70" s="17">
        <f t="shared" ref="K70:K71" si="20">H70-J70</f>
        <v>0</v>
      </c>
      <c r="L70" s="9"/>
    </row>
    <row r="71" spans="1:13" hidden="1">
      <c r="A71" s="9"/>
      <c r="B71" s="9" t="s">
        <v>58</v>
      </c>
      <c r="C71" s="10">
        <f>price!F70</f>
        <v>0</v>
      </c>
      <c r="D71" s="34" t="s">
        <v>43</v>
      </c>
      <c r="E71" s="35">
        <f>price!H70</f>
        <v>0</v>
      </c>
      <c r="F71" s="11" t="s">
        <v>19</v>
      </c>
      <c r="G71" s="36">
        <f>price!D70</f>
        <v>0</v>
      </c>
      <c r="H71" s="16">
        <f t="shared" si="18"/>
        <v>0</v>
      </c>
      <c r="I71" s="36">
        <f>price!E70</f>
        <v>0</v>
      </c>
      <c r="J71" s="16">
        <f t="shared" si="19"/>
        <v>0</v>
      </c>
      <c r="K71" s="17">
        <f t="shared" si="20"/>
        <v>0</v>
      </c>
      <c r="L71" s="9"/>
    </row>
    <row r="72" spans="1:13" ht="21" thickBot="1">
      <c r="A72" s="9"/>
      <c r="B72" s="9"/>
      <c r="C72" s="9"/>
      <c r="D72" s="9"/>
      <c r="E72" s="9"/>
      <c r="F72" s="9"/>
      <c r="G72" s="37"/>
      <c r="H72" s="16">
        <f>SUM(H56:H71)</f>
        <v>4500</v>
      </c>
      <c r="I72" s="16"/>
      <c r="J72" s="16">
        <f t="shared" ref="J72:K72" si="21">SUM(J56:J71)</f>
        <v>2664.2857142857142</v>
      </c>
      <c r="K72" s="16">
        <f t="shared" si="21"/>
        <v>1835.7142857142858</v>
      </c>
      <c r="L72" s="9"/>
    </row>
    <row r="73" spans="1:13" ht="21.75" thickTop="1">
      <c r="A73" s="25" t="s">
        <v>59</v>
      </c>
      <c r="B73" s="26"/>
      <c r="C73" s="26"/>
      <c r="D73" s="26"/>
      <c r="E73" s="26"/>
      <c r="F73" s="26"/>
      <c r="G73" s="3"/>
      <c r="H73" s="27"/>
      <c r="I73" s="2"/>
      <c r="J73" s="27"/>
      <c r="K73" s="27"/>
      <c r="L73" s="4"/>
    </row>
    <row r="74" spans="1:13" ht="20.100000000000001" customHeight="1">
      <c r="A74" s="9"/>
      <c r="B74" s="32" t="s">
        <v>7</v>
      </c>
      <c r="C74" s="28" t="s">
        <v>1</v>
      </c>
      <c r="D74" s="28" t="s">
        <v>9</v>
      </c>
      <c r="E74" s="28" t="s">
        <v>10</v>
      </c>
      <c r="F74" s="28" t="s">
        <v>9</v>
      </c>
      <c r="G74" s="8" t="s">
        <v>11</v>
      </c>
      <c r="H74" s="7" t="s">
        <v>12</v>
      </c>
      <c r="I74" s="7" t="s">
        <v>13</v>
      </c>
      <c r="J74" s="7" t="s">
        <v>14</v>
      </c>
      <c r="K74" s="7" t="s">
        <v>15</v>
      </c>
      <c r="L74" s="7" t="s">
        <v>16</v>
      </c>
      <c r="M74" s="24"/>
    </row>
    <row r="75" spans="1:13" hidden="1">
      <c r="A75" s="9">
        <v>1</v>
      </c>
      <c r="B75" s="38" t="s">
        <v>60</v>
      </c>
      <c r="C75" s="107">
        <f>price!F72</f>
        <v>0</v>
      </c>
      <c r="D75" s="9" t="s">
        <v>61</v>
      </c>
      <c r="E75" s="107">
        <f>price!H72</f>
        <v>0</v>
      </c>
      <c r="F75" s="11" t="s">
        <v>19</v>
      </c>
      <c r="G75" s="36">
        <f>price!D72</f>
        <v>25000</v>
      </c>
      <c r="H75" s="16">
        <f>G75*C75*E75</f>
        <v>0</v>
      </c>
      <c r="I75" s="36">
        <f>price!E72</f>
        <v>0</v>
      </c>
      <c r="J75" s="16">
        <f>I75*C75*E75</f>
        <v>0</v>
      </c>
      <c r="K75" s="17">
        <f>H75-J75</f>
        <v>0</v>
      </c>
      <c r="L75" s="9"/>
    </row>
    <row r="76" spans="1:13" hidden="1">
      <c r="A76" s="9">
        <v>2</v>
      </c>
      <c r="B76" s="9" t="s">
        <v>62</v>
      </c>
      <c r="C76" s="107">
        <f>price!F73</f>
        <v>0</v>
      </c>
      <c r="D76" s="9" t="s">
        <v>61</v>
      </c>
      <c r="E76" s="107">
        <f>price!H73</f>
        <v>0</v>
      </c>
      <c r="F76" s="11" t="s">
        <v>19</v>
      </c>
      <c r="G76" s="36">
        <f>price!D73</f>
        <v>15000</v>
      </c>
      <c r="H76" s="16">
        <f t="shared" ref="H76:H79" si="22">G76*C76*E76</f>
        <v>0</v>
      </c>
      <c r="I76" s="36">
        <f>price!E73</f>
        <v>0</v>
      </c>
      <c r="J76" s="16">
        <f t="shared" ref="J76:J79" si="23">I76*C76*E76</f>
        <v>0</v>
      </c>
      <c r="K76" s="17">
        <f t="shared" ref="K76:K84" si="24">H76-J76</f>
        <v>0</v>
      </c>
      <c r="L76" s="9"/>
    </row>
    <row r="77" spans="1:13" hidden="1">
      <c r="A77" s="9">
        <v>3</v>
      </c>
      <c r="B77" s="9" t="s">
        <v>63</v>
      </c>
      <c r="C77" s="107">
        <f>price!F74</f>
        <v>0</v>
      </c>
      <c r="D77" s="9" t="s">
        <v>61</v>
      </c>
      <c r="E77" s="107">
        <f>price!H74</f>
        <v>0</v>
      </c>
      <c r="F77" s="11" t="s">
        <v>19</v>
      </c>
      <c r="G77" s="36">
        <f>price!D74</f>
        <v>10000</v>
      </c>
      <c r="H77" s="16">
        <f t="shared" si="22"/>
        <v>0</v>
      </c>
      <c r="I77" s="36">
        <f>price!E74</f>
        <v>0</v>
      </c>
      <c r="J77" s="16">
        <f t="shared" si="23"/>
        <v>0</v>
      </c>
      <c r="K77" s="17">
        <f t="shared" si="24"/>
        <v>0</v>
      </c>
      <c r="L77" s="9"/>
    </row>
    <row r="78" spans="1:13">
      <c r="A78" s="9">
        <v>4</v>
      </c>
      <c r="B78" s="9" t="s">
        <v>64</v>
      </c>
      <c r="C78" s="107">
        <f>price!F75</f>
        <v>1</v>
      </c>
      <c r="D78" s="9" t="s">
        <v>61</v>
      </c>
      <c r="E78" s="107">
        <f>price!H75</f>
        <v>1</v>
      </c>
      <c r="F78" s="11" t="s">
        <v>19</v>
      </c>
      <c r="G78" s="36">
        <f>price!D75</f>
        <v>5000</v>
      </c>
      <c r="H78" s="16">
        <f t="shared" si="22"/>
        <v>5000</v>
      </c>
      <c r="I78" s="36">
        <f>price!E75</f>
        <v>0</v>
      </c>
      <c r="J78" s="16">
        <f t="shared" si="23"/>
        <v>0</v>
      </c>
      <c r="K78" s="17">
        <f t="shared" si="24"/>
        <v>5000</v>
      </c>
      <c r="L78" s="9"/>
    </row>
    <row r="79" spans="1:13">
      <c r="A79" s="9">
        <v>5</v>
      </c>
      <c r="B79" s="9" t="s">
        <v>65</v>
      </c>
      <c r="C79" s="107">
        <f>price!F76</f>
        <v>3</v>
      </c>
      <c r="D79" s="9" t="s">
        <v>61</v>
      </c>
      <c r="E79" s="107">
        <f>price!H76</f>
        <v>2</v>
      </c>
      <c r="F79" s="11" t="s">
        <v>19</v>
      </c>
      <c r="G79" s="36">
        <f>price!D76</f>
        <v>3000</v>
      </c>
      <c r="H79" s="16">
        <f t="shared" si="22"/>
        <v>18000</v>
      </c>
      <c r="I79" s="36">
        <f>price!E76</f>
        <v>0</v>
      </c>
      <c r="J79" s="16">
        <f t="shared" si="23"/>
        <v>0</v>
      </c>
      <c r="K79" s="17">
        <f t="shared" si="24"/>
        <v>18000</v>
      </c>
      <c r="L79" s="9"/>
    </row>
    <row r="80" spans="1:13" hidden="1">
      <c r="A80" s="9">
        <v>6</v>
      </c>
      <c r="B80" s="9" t="s">
        <v>66</v>
      </c>
      <c r="C80" s="107">
        <f>price!F77</f>
        <v>0</v>
      </c>
      <c r="D80" s="9" t="s">
        <v>3</v>
      </c>
      <c r="E80" s="9"/>
      <c r="F80" s="11"/>
      <c r="G80" s="36">
        <f>price!D77</f>
        <v>500</v>
      </c>
      <c r="H80" s="16">
        <f>G80*C80</f>
        <v>0</v>
      </c>
      <c r="I80" s="36">
        <f>price!E77</f>
        <v>500</v>
      </c>
      <c r="J80" s="16">
        <f>I80*C80</f>
        <v>0</v>
      </c>
      <c r="K80" s="17">
        <f t="shared" si="24"/>
        <v>0</v>
      </c>
      <c r="L80" s="9"/>
    </row>
    <row r="81" spans="1:13" hidden="1">
      <c r="A81" s="5">
        <v>7</v>
      </c>
      <c r="B81" s="9" t="s">
        <v>67</v>
      </c>
      <c r="C81" s="107">
        <f>price!F78</f>
        <v>0</v>
      </c>
      <c r="D81" s="9" t="s">
        <v>3</v>
      </c>
      <c r="E81" s="9"/>
      <c r="F81" s="11"/>
      <c r="G81" s="36">
        <f>price!D78</f>
        <v>300</v>
      </c>
      <c r="H81" s="16">
        <f t="shared" ref="H81:H83" si="25">G81*C81</f>
        <v>0</v>
      </c>
      <c r="I81" s="36">
        <f>price!E78</f>
        <v>300</v>
      </c>
      <c r="J81" s="16">
        <f t="shared" ref="J81:J83" si="26">I81*C81</f>
        <v>0</v>
      </c>
      <c r="K81" s="17">
        <f t="shared" si="24"/>
        <v>0</v>
      </c>
      <c r="L81" s="9"/>
    </row>
    <row r="82" spans="1:13" hidden="1">
      <c r="A82" s="9">
        <v>8</v>
      </c>
      <c r="B82" s="9" t="s">
        <v>68</v>
      </c>
      <c r="C82" s="107">
        <f>price!F79</f>
        <v>0</v>
      </c>
      <c r="D82" s="9" t="s">
        <v>3</v>
      </c>
      <c r="E82" s="9"/>
      <c r="F82" s="11"/>
      <c r="G82" s="36">
        <f>price!D79</f>
        <v>800</v>
      </c>
      <c r="H82" s="16">
        <f t="shared" si="25"/>
        <v>0</v>
      </c>
      <c r="I82" s="36">
        <f>price!E79</f>
        <v>800</v>
      </c>
      <c r="J82" s="16">
        <f t="shared" si="26"/>
        <v>0</v>
      </c>
      <c r="K82" s="17">
        <f t="shared" si="24"/>
        <v>0</v>
      </c>
      <c r="L82" s="9"/>
    </row>
    <row r="83" spans="1:13" hidden="1">
      <c r="A83" s="9">
        <v>9</v>
      </c>
      <c r="B83" s="9" t="s">
        <v>69</v>
      </c>
      <c r="C83" s="107">
        <f>price!F80</f>
        <v>0</v>
      </c>
      <c r="D83" s="9" t="s">
        <v>3</v>
      </c>
      <c r="E83" s="39"/>
      <c r="F83" s="9"/>
      <c r="G83" s="36">
        <f>price!D80</f>
        <v>8500</v>
      </c>
      <c r="H83" s="16">
        <f t="shared" si="25"/>
        <v>0</v>
      </c>
      <c r="I83" s="36">
        <f>price!E80</f>
        <v>8500</v>
      </c>
      <c r="J83" s="16">
        <f t="shared" si="26"/>
        <v>0</v>
      </c>
      <c r="K83" s="17">
        <f t="shared" si="24"/>
        <v>0</v>
      </c>
      <c r="L83" s="9"/>
    </row>
    <row r="84" spans="1:13" ht="21" thickBot="1">
      <c r="A84" s="40"/>
      <c r="B84" s="24"/>
      <c r="C84" s="41"/>
      <c r="D84" s="24"/>
      <c r="E84" s="24"/>
      <c r="F84" s="22"/>
      <c r="G84" s="42"/>
      <c r="H84" s="23">
        <f>SUM(H75:H83)</f>
        <v>23000</v>
      </c>
      <c r="I84" s="43"/>
      <c r="J84" s="23">
        <f>SUM(J75:J83)</f>
        <v>0</v>
      </c>
      <c r="K84" s="23">
        <f t="shared" si="24"/>
        <v>23000</v>
      </c>
      <c r="L84" s="44"/>
    </row>
    <row r="85" spans="1:13" ht="21.75" thickTop="1">
      <c r="A85" s="25" t="s">
        <v>70</v>
      </c>
      <c r="B85" s="26"/>
      <c r="C85" s="26"/>
      <c r="D85" s="26"/>
      <c r="E85" s="26"/>
      <c r="F85" s="26"/>
      <c r="G85" s="3"/>
      <c r="H85" s="27"/>
      <c r="I85" s="2"/>
      <c r="J85" s="27"/>
      <c r="K85" s="27"/>
      <c r="L85" s="4"/>
    </row>
    <row r="86" spans="1:13" ht="20.100000000000001" customHeight="1">
      <c r="A86" s="9"/>
      <c r="B86" s="32" t="s">
        <v>7</v>
      </c>
      <c r="C86" s="28" t="s">
        <v>10</v>
      </c>
      <c r="D86" s="28" t="s">
        <v>9</v>
      </c>
      <c r="E86" s="108"/>
      <c r="F86" s="109"/>
      <c r="G86" s="8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24"/>
    </row>
    <row r="87" spans="1:13">
      <c r="A87" s="9">
        <v>1</v>
      </c>
      <c r="B87" s="9" t="s">
        <v>71</v>
      </c>
      <c r="C87" s="10">
        <f>price!F82</f>
        <v>1</v>
      </c>
      <c r="D87" s="11" t="s">
        <v>19</v>
      </c>
      <c r="E87" s="110"/>
      <c r="F87" s="111"/>
      <c r="G87" s="36">
        <f>price!D82</f>
        <v>10000</v>
      </c>
      <c r="H87" s="45">
        <f>G87*C87</f>
        <v>10000</v>
      </c>
      <c r="I87" s="36">
        <f>price!E82</f>
        <v>0</v>
      </c>
      <c r="J87" s="45">
        <f>I87*C87</f>
        <v>0</v>
      </c>
      <c r="K87" s="17">
        <f>H87-J87</f>
        <v>10000</v>
      </c>
      <c r="L87" s="9"/>
    </row>
    <row r="88" spans="1:13" hidden="1">
      <c r="A88" s="9">
        <v>2</v>
      </c>
      <c r="B88" s="9" t="s">
        <v>72</v>
      </c>
      <c r="C88" s="10">
        <f>price!F83</f>
        <v>0</v>
      </c>
      <c r="D88" s="11" t="s">
        <v>19</v>
      </c>
      <c r="E88" s="110"/>
      <c r="F88" s="111"/>
      <c r="G88" s="36">
        <f>price!D83</f>
        <v>0</v>
      </c>
      <c r="H88" s="45">
        <f t="shared" ref="H88:H91" si="27">G88*C88</f>
        <v>0</v>
      </c>
      <c r="I88" s="36">
        <f>price!E83</f>
        <v>7500</v>
      </c>
      <c r="J88" s="45">
        <f t="shared" ref="J88:J91" si="28">I88*C88</f>
        <v>0</v>
      </c>
      <c r="K88" s="17">
        <f t="shared" ref="K88:K92" si="29">H88-J88</f>
        <v>0</v>
      </c>
      <c r="L88" s="9"/>
    </row>
    <row r="89" spans="1:13" hidden="1">
      <c r="A89" s="9">
        <v>3</v>
      </c>
      <c r="B89" s="9" t="s">
        <v>73</v>
      </c>
      <c r="C89" s="10">
        <f>price!F84</f>
        <v>0</v>
      </c>
      <c r="D89" s="11" t="s">
        <v>19</v>
      </c>
      <c r="E89" s="110"/>
      <c r="F89" s="111"/>
      <c r="G89" s="36">
        <f>price!D84</f>
        <v>0</v>
      </c>
      <c r="H89" s="45">
        <f t="shared" si="27"/>
        <v>0</v>
      </c>
      <c r="I89" s="36">
        <f>price!E84</f>
        <v>5000</v>
      </c>
      <c r="J89" s="45">
        <f t="shared" si="28"/>
        <v>0</v>
      </c>
      <c r="K89" s="17">
        <f t="shared" si="29"/>
        <v>0</v>
      </c>
      <c r="L89" s="9"/>
    </row>
    <row r="90" spans="1:13" hidden="1">
      <c r="A90" s="9">
        <v>4</v>
      </c>
      <c r="B90" s="9" t="s">
        <v>74</v>
      </c>
      <c r="C90" s="10">
        <f>price!F85</f>
        <v>0</v>
      </c>
      <c r="D90" s="11" t="s">
        <v>19</v>
      </c>
      <c r="E90" s="110"/>
      <c r="F90" s="111"/>
      <c r="G90" s="36">
        <f>price!D85</f>
        <v>0</v>
      </c>
      <c r="H90" s="45">
        <f t="shared" si="27"/>
        <v>0</v>
      </c>
      <c r="I90" s="36">
        <f>price!E85</f>
        <v>5000</v>
      </c>
      <c r="J90" s="45">
        <f t="shared" si="28"/>
        <v>0</v>
      </c>
      <c r="K90" s="17">
        <f t="shared" si="29"/>
        <v>0</v>
      </c>
      <c r="L90" s="9"/>
    </row>
    <row r="91" spans="1:13" hidden="1">
      <c r="A91" s="9">
        <v>5</v>
      </c>
      <c r="B91" s="9" t="s">
        <v>75</v>
      </c>
      <c r="C91" s="10">
        <f>price!F86</f>
        <v>0</v>
      </c>
      <c r="D91" s="11" t="s">
        <v>19</v>
      </c>
      <c r="E91" s="110"/>
      <c r="F91" s="111"/>
      <c r="G91" s="36">
        <f>price!D86</f>
        <v>0</v>
      </c>
      <c r="H91" s="45">
        <f t="shared" si="27"/>
        <v>0</v>
      </c>
      <c r="I91" s="36">
        <f>price!E86</f>
        <v>5000</v>
      </c>
      <c r="J91" s="45">
        <f t="shared" si="28"/>
        <v>0</v>
      </c>
      <c r="K91" s="17">
        <f t="shared" si="29"/>
        <v>0</v>
      </c>
      <c r="L91" s="9"/>
    </row>
    <row r="92" spans="1:13" ht="21" thickBot="1">
      <c r="A92" s="9"/>
      <c r="B92" s="9"/>
      <c r="C92" s="9"/>
      <c r="D92" s="9"/>
      <c r="E92" s="112"/>
      <c r="F92" s="113"/>
      <c r="G92" s="37"/>
      <c r="H92" s="45">
        <f>SUM(H87:H91)</f>
        <v>10000</v>
      </c>
      <c r="I92" s="45"/>
      <c r="J92" s="45">
        <f>SUM(J87:J91)</f>
        <v>0</v>
      </c>
      <c r="K92" s="16">
        <f t="shared" si="29"/>
        <v>10000</v>
      </c>
      <c r="L92" s="9"/>
    </row>
    <row r="93" spans="1:13" ht="21.75" thickTop="1">
      <c r="A93" s="25" t="s">
        <v>76</v>
      </c>
      <c r="B93" s="26"/>
      <c r="C93" s="26"/>
      <c r="D93" s="26"/>
      <c r="E93" s="26"/>
      <c r="F93" s="26"/>
      <c r="G93" s="3"/>
      <c r="H93" s="27"/>
      <c r="I93" s="2"/>
      <c r="J93" s="27"/>
      <c r="K93" s="27"/>
      <c r="L93" s="4"/>
    </row>
    <row r="94" spans="1:13" ht="20.100000000000001" customHeight="1">
      <c r="A94" s="9"/>
      <c r="B94" s="32" t="s">
        <v>7</v>
      </c>
      <c r="C94" s="28" t="s">
        <v>112</v>
      </c>
      <c r="D94" s="28" t="s">
        <v>9</v>
      </c>
      <c r="E94" s="108"/>
      <c r="F94" s="109"/>
      <c r="G94" s="8" t="s">
        <v>11</v>
      </c>
      <c r="H94" s="7" t="s">
        <v>12</v>
      </c>
      <c r="I94" s="7" t="s">
        <v>13</v>
      </c>
      <c r="J94" s="7" t="s">
        <v>14</v>
      </c>
      <c r="K94" s="7" t="s">
        <v>15</v>
      </c>
      <c r="L94" s="7" t="s">
        <v>16</v>
      </c>
      <c r="M94" s="24"/>
    </row>
    <row r="95" spans="1:13" hidden="1">
      <c r="A95" s="9">
        <v>1</v>
      </c>
      <c r="B95" s="9" t="s">
        <v>77</v>
      </c>
      <c r="C95" s="10">
        <f>price!F89</f>
        <v>0</v>
      </c>
      <c r="D95" s="9" t="s">
        <v>19</v>
      </c>
      <c r="E95" s="110"/>
      <c r="F95" s="111"/>
      <c r="G95" s="36">
        <f>price!D89</f>
        <v>2000</v>
      </c>
      <c r="H95" s="45">
        <f>G95*C95</f>
        <v>0</v>
      </c>
      <c r="I95" s="36">
        <f>price!E89</f>
        <v>2000</v>
      </c>
      <c r="J95" s="45">
        <f>I95*C95</f>
        <v>0</v>
      </c>
      <c r="K95" s="17">
        <f>H95-J95</f>
        <v>0</v>
      </c>
      <c r="L95" s="9"/>
    </row>
    <row r="96" spans="1:13" hidden="1">
      <c r="A96" s="9">
        <v>2</v>
      </c>
      <c r="B96" s="9" t="s">
        <v>78</v>
      </c>
      <c r="C96" s="10">
        <f>price!F90</f>
        <v>0</v>
      </c>
      <c r="D96" s="9" t="s">
        <v>79</v>
      </c>
      <c r="E96" s="110"/>
      <c r="F96" s="111"/>
      <c r="G96" s="36">
        <f>price!D90</f>
        <v>50</v>
      </c>
      <c r="H96" s="45">
        <f>G96*C96</f>
        <v>0</v>
      </c>
      <c r="I96" s="36">
        <f>price!E90</f>
        <v>25</v>
      </c>
      <c r="J96" s="45">
        <f>I96*C96</f>
        <v>0</v>
      </c>
      <c r="K96" s="17">
        <f>H96-J96</f>
        <v>0</v>
      </c>
      <c r="L96" s="9"/>
    </row>
    <row r="97" spans="1:12">
      <c r="A97" s="9">
        <v>3</v>
      </c>
      <c r="B97" s="9" t="s">
        <v>80</v>
      </c>
      <c r="C97" s="10"/>
      <c r="D97" s="9"/>
      <c r="E97" s="110"/>
      <c r="F97" s="111"/>
      <c r="G97" s="36"/>
      <c r="H97" s="45"/>
      <c r="I97" s="36"/>
      <c r="J97" s="45"/>
      <c r="K97" s="17"/>
      <c r="L97" s="9"/>
    </row>
    <row r="98" spans="1:12">
      <c r="A98" s="9"/>
      <c r="B98" s="13" t="s">
        <v>81</v>
      </c>
      <c r="C98" s="10">
        <f>price!F92</f>
        <v>40</v>
      </c>
      <c r="D98" s="9" t="s">
        <v>3</v>
      </c>
      <c r="E98" s="110"/>
      <c r="F98" s="111"/>
      <c r="G98" s="36">
        <f>price!D92</f>
        <v>250</v>
      </c>
      <c r="H98" s="45">
        <f t="shared" ref="H98:H109" si="30">G98*C98</f>
        <v>10000</v>
      </c>
      <c r="I98" s="36">
        <f>price!E92</f>
        <v>190</v>
      </c>
      <c r="J98" s="45">
        <f t="shared" ref="J98:J109" si="31">I98*C98</f>
        <v>7600</v>
      </c>
      <c r="K98" s="17">
        <f t="shared" ref="K98:K109" si="32">H98-J98</f>
        <v>2400</v>
      </c>
      <c r="L98" s="9"/>
    </row>
    <row r="99" spans="1:12" hidden="1">
      <c r="A99" s="9"/>
      <c r="B99" s="13" t="s">
        <v>82</v>
      </c>
      <c r="C99" s="10">
        <f>price!F93</f>
        <v>0</v>
      </c>
      <c r="D99" s="9" t="s">
        <v>3</v>
      </c>
      <c r="E99" s="110"/>
      <c r="F99" s="111"/>
      <c r="G99" s="36">
        <f>price!D93</f>
        <v>90</v>
      </c>
      <c r="H99" s="45">
        <f t="shared" si="30"/>
        <v>0</v>
      </c>
      <c r="I99" s="36">
        <f>price!E93</f>
        <v>90</v>
      </c>
      <c r="J99" s="45">
        <f t="shared" si="31"/>
        <v>0</v>
      </c>
      <c r="K99" s="17">
        <f t="shared" si="32"/>
        <v>0</v>
      </c>
      <c r="L99" s="9"/>
    </row>
    <row r="100" spans="1:12" hidden="1">
      <c r="A100" s="9"/>
      <c r="B100" s="13" t="s">
        <v>83</v>
      </c>
      <c r="C100" s="10">
        <f>price!F94</f>
        <v>0</v>
      </c>
      <c r="D100" s="9" t="s">
        <v>3</v>
      </c>
      <c r="E100" s="110"/>
      <c r="F100" s="111"/>
      <c r="G100" s="36">
        <f>price!D94</f>
        <v>50</v>
      </c>
      <c r="H100" s="45">
        <f t="shared" si="30"/>
        <v>0</v>
      </c>
      <c r="I100" s="36">
        <f>price!E94</f>
        <v>50</v>
      </c>
      <c r="J100" s="45">
        <f t="shared" si="31"/>
        <v>0</v>
      </c>
      <c r="K100" s="17">
        <f t="shared" si="32"/>
        <v>0</v>
      </c>
      <c r="L100" s="9"/>
    </row>
    <row r="101" spans="1:12" hidden="1">
      <c r="A101" s="9"/>
      <c r="B101" s="13" t="s">
        <v>84</v>
      </c>
      <c r="C101" s="10">
        <f>price!F95</f>
        <v>0</v>
      </c>
      <c r="D101" s="9" t="s">
        <v>3</v>
      </c>
      <c r="E101" s="110"/>
      <c r="F101" s="111"/>
      <c r="G101" s="36">
        <f>price!D95</f>
        <v>50</v>
      </c>
      <c r="H101" s="45">
        <f t="shared" si="30"/>
        <v>0</v>
      </c>
      <c r="I101" s="36">
        <f>price!E95</f>
        <v>50</v>
      </c>
      <c r="J101" s="45">
        <f t="shared" si="31"/>
        <v>0</v>
      </c>
      <c r="K101" s="17">
        <f t="shared" si="32"/>
        <v>0</v>
      </c>
      <c r="L101" s="9"/>
    </row>
    <row r="102" spans="1:12" hidden="1">
      <c r="A102" s="9"/>
      <c r="B102" s="13" t="s">
        <v>85</v>
      </c>
      <c r="C102" s="10">
        <f>price!F96</f>
        <v>0</v>
      </c>
      <c r="D102" s="9" t="s">
        <v>3</v>
      </c>
      <c r="E102" s="110"/>
      <c r="F102" s="111"/>
      <c r="G102" s="36">
        <f>price!D96</f>
        <v>150</v>
      </c>
      <c r="H102" s="45">
        <f t="shared" si="30"/>
        <v>0</v>
      </c>
      <c r="I102" s="36">
        <f>price!E96</f>
        <v>150</v>
      </c>
      <c r="J102" s="45">
        <f t="shared" si="31"/>
        <v>0</v>
      </c>
      <c r="K102" s="17">
        <f t="shared" si="32"/>
        <v>0</v>
      </c>
      <c r="L102" s="9"/>
    </row>
    <row r="103" spans="1:12" hidden="1">
      <c r="A103" s="9"/>
      <c r="B103" s="13" t="s">
        <v>86</v>
      </c>
      <c r="C103" s="10">
        <f>price!F97</f>
        <v>0</v>
      </c>
      <c r="D103" s="9" t="s">
        <v>3</v>
      </c>
      <c r="E103" s="110"/>
      <c r="F103" s="111"/>
      <c r="G103" s="36">
        <f>price!D97</f>
        <v>200</v>
      </c>
      <c r="H103" s="45">
        <f t="shared" si="30"/>
        <v>0</v>
      </c>
      <c r="I103" s="36">
        <f>price!E97</f>
        <v>200</v>
      </c>
      <c r="J103" s="45">
        <f t="shared" si="31"/>
        <v>0</v>
      </c>
      <c r="K103" s="17">
        <f t="shared" si="32"/>
        <v>0</v>
      </c>
      <c r="L103" s="9"/>
    </row>
    <row r="104" spans="1:12" hidden="1">
      <c r="A104" s="9"/>
      <c r="B104" s="13" t="s">
        <v>87</v>
      </c>
      <c r="C104" s="10">
        <f>price!F98</f>
        <v>0</v>
      </c>
      <c r="D104" s="9" t="s">
        <v>3</v>
      </c>
      <c r="E104" s="110"/>
      <c r="F104" s="111"/>
      <c r="G104" s="36">
        <f>price!D98</f>
        <v>50</v>
      </c>
      <c r="H104" s="45">
        <f t="shared" si="30"/>
        <v>0</v>
      </c>
      <c r="I104" s="36">
        <f>price!E98</f>
        <v>50</v>
      </c>
      <c r="J104" s="45">
        <f t="shared" si="31"/>
        <v>0</v>
      </c>
      <c r="K104" s="17">
        <f t="shared" si="32"/>
        <v>0</v>
      </c>
      <c r="L104" s="9"/>
    </row>
    <row r="105" spans="1:12" hidden="1">
      <c r="A105" s="9"/>
      <c r="B105" s="13" t="s">
        <v>88</v>
      </c>
      <c r="C105" s="10">
        <f>price!F99</f>
        <v>0</v>
      </c>
      <c r="D105" s="9" t="s">
        <v>3</v>
      </c>
      <c r="E105" s="114"/>
      <c r="F105" s="111"/>
      <c r="G105" s="36">
        <f>price!D99</f>
        <v>150</v>
      </c>
      <c r="H105" s="45">
        <f t="shared" si="30"/>
        <v>0</v>
      </c>
      <c r="I105" s="36">
        <f>price!E99</f>
        <v>150</v>
      </c>
      <c r="J105" s="45">
        <f t="shared" si="31"/>
        <v>0</v>
      </c>
      <c r="K105" s="17">
        <f t="shared" si="32"/>
        <v>0</v>
      </c>
      <c r="L105" s="9"/>
    </row>
    <row r="106" spans="1:12" hidden="1">
      <c r="A106" s="9"/>
      <c r="B106" s="13" t="s">
        <v>89</v>
      </c>
      <c r="C106" s="10">
        <f>price!F100</f>
        <v>0</v>
      </c>
      <c r="D106" s="9" t="s">
        <v>3</v>
      </c>
      <c r="E106" s="114"/>
      <c r="F106" s="111"/>
      <c r="G106" s="36">
        <f>price!D100</f>
        <v>200</v>
      </c>
      <c r="H106" s="45">
        <f t="shared" si="30"/>
        <v>0</v>
      </c>
      <c r="I106" s="36">
        <f>price!E100</f>
        <v>200</v>
      </c>
      <c r="J106" s="45">
        <f t="shared" si="31"/>
        <v>0</v>
      </c>
      <c r="K106" s="17">
        <f t="shared" si="32"/>
        <v>0</v>
      </c>
      <c r="L106" s="9"/>
    </row>
    <row r="107" spans="1:12" hidden="1">
      <c r="A107" s="9">
        <v>4</v>
      </c>
      <c r="B107" s="9" t="s">
        <v>90</v>
      </c>
      <c r="C107" s="10">
        <f>price!F101</f>
        <v>0</v>
      </c>
      <c r="D107" s="9" t="s">
        <v>91</v>
      </c>
      <c r="E107" s="110"/>
      <c r="F107" s="111"/>
      <c r="G107" s="36">
        <f>price!D101</f>
        <v>2000</v>
      </c>
      <c r="H107" s="45">
        <f t="shared" si="30"/>
        <v>0</v>
      </c>
      <c r="I107" s="36">
        <f>price!E101</f>
        <v>2000</v>
      </c>
      <c r="J107" s="45">
        <f t="shared" si="31"/>
        <v>0</v>
      </c>
      <c r="K107" s="17">
        <f t="shared" si="32"/>
        <v>0</v>
      </c>
      <c r="L107" s="9"/>
    </row>
    <row r="108" spans="1:12" hidden="1">
      <c r="A108" s="9">
        <v>5</v>
      </c>
      <c r="B108" s="9" t="s">
        <v>92</v>
      </c>
      <c r="C108" s="10">
        <f>price!F102</f>
        <v>0</v>
      </c>
      <c r="D108" s="9" t="s">
        <v>93</v>
      </c>
      <c r="E108" s="110"/>
      <c r="F108" s="111"/>
      <c r="G108" s="36">
        <f>price!D102</f>
        <v>400</v>
      </c>
      <c r="H108" s="45">
        <f t="shared" si="30"/>
        <v>0</v>
      </c>
      <c r="I108" s="36">
        <f>price!E102</f>
        <v>320</v>
      </c>
      <c r="J108" s="45">
        <f t="shared" si="31"/>
        <v>0</v>
      </c>
      <c r="K108" s="17">
        <f t="shared" si="32"/>
        <v>0</v>
      </c>
      <c r="L108" s="9"/>
    </row>
    <row r="109" spans="1:12" hidden="1">
      <c r="A109" s="9">
        <v>6</v>
      </c>
      <c r="B109" s="9" t="s">
        <v>94</v>
      </c>
      <c r="C109" s="10">
        <f>price!F103</f>
        <v>0</v>
      </c>
      <c r="D109" s="9" t="s">
        <v>95</v>
      </c>
      <c r="E109" s="110"/>
      <c r="F109" s="111"/>
      <c r="G109" s="36">
        <f>price!D103</f>
        <v>250</v>
      </c>
      <c r="H109" s="45">
        <f t="shared" si="30"/>
        <v>0</v>
      </c>
      <c r="I109" s="36">
        <f>price!E103</f>
        <v>200</v>
      </c>
      <c r="J109" s="45">
        <f t="shared" si="31"/>
        <v>0</v>
      </c>
      <c r="K109" s="17">
        <f t="shared" si="32"/>
        <v>0</v>
      </c>
      <c r="L109" s="9"/>
    </row>
    <row r="110" spans="1:12" ht="21" thickBot="1">
      <c r="A110" s="9"/>
      <c r="B110" s="9"/>
      <c r="C110" s="9"/>
      <c r="D110" s="9"/>
      <c r="E110" s="112"/>
      <c r="F110" s="113"/>
      <c r="G110" s="37"/>
      <c r="H110" s="45">
        <f>SUM(H95:H109)</f>
        <v>10000</v>
      </c>
      <c r="I110" s="45"/>
      <c r="J110" s="45">
        <f t="shared" ref="J110:K110" si="33">SUM(J95:J109)</f>
        <v>7600</v>
      </c>
      <c r="K110" s="45">
        <f t="shared" si="33"/>
        <v>2400</v>
      </c>
      <c r="L110" s="9"/>
    </row>
    <row r="111" spans="1:12" ht="21.75" thickTop="1">
      <c r="A111" s="25" t="s">
        <v>96</v>
      </c>
      <c r="B111" s="26"/>
      <c r="C111" s="26"/>
      <c r="D111" s="26"/>
      <c r="E111" s="26"/>
      <c r="F111" s="26"/>
      <c r="G111" s="3"/>
      <c r="H111" s="27"/>
      <c r="I111" s="2"/>
      <c r="J111" s="27"/>
      <c r="K111" s="27"/>
      <c r="L111" s="4"/>
    </row>
    <row r="112" spans="1:12" ht="21">
      <c r="A112" s="9"/>
      <c r="B112" s="60" t="s">
        <v>7</v>
      </c>
      <c r="C112" s="28" t="s">
        <v>112</v>
      </c>
      <c r="D112" s="9" t="s">
        <v>9</v>
      </c>
      <c r="E112" s="108"/>
      <c r="F112" s="109"/>
      <c r="G112" s="8" t="s">
        <v>11</v>
      </c>
      <c r="H112" s="7" t="s">
        <v>12</v>
      </c>
      <c r="I112" s="7" t="s">
        <v>13</v>
      </c>
      <c r="J112" s="7" t="s">
        <v>14</v>
      </c>
      <c r="K112" s="7" t="s">
        <v>15</v>
      </c>
      <c r="L112" s="7" t="s">
        <v>16</v>
      </c>
    </row>
    <row r="113" spans="1:12">
      <c r="A113" s="9"/>
      <c r="B113" s="115">
        <f>price!B106</f>
        <v>0</v>
      </c>
      <c r="C113" s="39">
        <f>price!F106</f>
        <v>0</v>
      </c>
      <c r="D113" s="9" t="s">
        <v>3</v>
      </c>
      <c r="E113" s="110"/>
      <c r="F113" s="111"/>
      <c r="G113" s="39">
        <f>price!D106</f>
        <v>0</v>
      </c>
      <c r="H113" s="45">
        <f>G113*C113</f>
        <v>0</v>
      </c>
      <c r="I113" s="39">
        <f>price!E106</f>
        <v>0</v>
      </c>
      <c r="J113" s="45">
        <f>I113*C113</f>
        <v>0</v>
      </c>
      <c r="K113" s="45">
        <f>H113-J113</f>
        <v>0</v>
      </c>
      <c r="L113" s="9"/>
    </row>
    <row r="114" spans="1:12">
      <c r="A114" s="9"/>
      <c r="B114" s="9"/>
      <c r="C114" s="9"/>
      <c r="D114" s="9"/>
      <c r="E114" s="110"/>
      <c r="F114" s="111"/>
      <c r="G114" s="37"/>
      <c r="H114" s="45"/>
      <c r="I114" s="45"/>
      <c r="J114" s="45"/>
      <c r="K114" s="45"/>
      <c r="L114" s="9"/>
    </row>
    <row r="115" spans="1:12" ht="21" thickBot="1">
      <c r="A115" s="9"/>
      <c r="B115" s="9"/>
      <c r="C115" s="9"/>
      <c r="D115" s="9"/>
      <c r="E115" s="112"/>
      <c r="F115" s="113"/>
      <c r="G115" s="37"/>
      <c r="H115" s="45">
        <f>SUM(H113:H114)</f>
        <v>0</v>
      </c>
      <c r="I115" s="45"/>
      <c r="J115" s="45">
        <f>SUM(J113:J114)</f>
        <v>0</v>
      </c>
      <c r="K115" s="45">
        <f>H115-J115</f>
        <v>0</v>
      </c>
      <c r="L115" s="9"/>
    </row>
    <row r="116" spans="1:12" ht="21.75" thickTop="1">
      <c r="A116" s="25"/>
      <c r="B116" s="26"/>
      <c r="C116" s="26"/>
      <c r="D116" s="26"/>
      <c r="E116" s="26"/>
      <c r="F116" s="26"/>
      <c r="G116" s="3"/>
      <c r="H116" s="27"/>
      <c r="I116" s="2"/>
      <c r="J116" s="27"/>
      <c r="K116" s="27"/>
      <c r="L116" s="4"/>
    </row>
    <row r="117" spans="1:12">
      <c r="G117" s="46"/>
    </row>
    <row r="118" spans="1:12">
      <c r="G118" s="46"/>
      <c r="H118" s="5" t="s">
        <v>12</v>
      </c>
      <c r="J118" s="5" t="s">
        <v>14</v>
      </c>
    </row>
    <row r="119" spans="1:12">
      <c r="B119" s="5" t="s">
        <v>6</v>
      </c>
      <c r="G119" s="46"/>
      <c r="H119" s="47">
        <f>H19</f>
        <v>44200</v>
      </c>
      <c r="J119" s="47">
        <f>J19</f>
        <v>34050</v>
      </c>
    </row>
    <row r="120" spans="1:12">
      <c r="B120" s="5" t="s">
        <v>24</v>
      </c>
      <c r="G120" s="46"/>
      <c r="H120" s="47">
        <f>H52</f>
        <v>104000</v>
      </c>
      <c r="J120" s="47">
        <f>J52</f>
        <v>90400</v>
      </c>
    </row>
    <row r="121" spans="1:12">
      <c r="B121" s="5" t="s">
        <v>39</v>
      </c>
      <c r="G121" s="46"/>
      <c r="H121" s="47">
        <f>H72</f>
        <v>4500</v>
      </c>
      <c r="J121" s="47">
        <f>J72</f>
        <v>2664.2857142857142</v>
      </c>
    </row>
    <row r="122" spans="1:12">
      <c r="B122" s="5" t="s">
        <v>59</v>
      </c>
      <c r="G122" s="46"/>
      <c r="H122" s="47">
        <f>H84</f>
        <v>23000</v>
      </c>
      <c r="J122" s="47">
        <f>J84</f>
        <v>0</v>
      </c>
    </row>
    <row r="123" spans="1:12">
      <c r="B123" s="5" t="s">
        <v>70</v>
      </c>
      <c r="G123" s="46"/>
      <c r="H123" s="47">
        <f>H92</f>
        <v>10000</v>
      </c>
      <c r="J123" s="47">
        <f>J92</f>
        <v>0</v>
      </c>
    </row>
    <row r="124" spans="1:12">
      <c r="B124" s="5" t="str">
        <f>A93</f>
        <v>วัสดุและอุปกรณ์ประกอบการเรียนรู้</v>
      </c>
      <c r="G124" s="46"/>
      <c r="H124" s="47">
        <f>H110</f>
        <v>10000</v>
      </c>
      <c r="J124" s="47">
        <f>J110</f>
        <v>7600</v>
      </c>
    </row>
    <row r="125" spans="1:12">
      <c r="B125" s="5" t="str">
        <f>A111</f>
        <v>อุปกรณ์ทำกิจกรรมพิเศษ</v>
      </c>
      <c r="G125" s="46"/>
      <c r="H125" s="48">
        <f>H115</f>
        <v>0</v>
      </c>
      <c r="J125" s="48">
        <f>J115</f>
        <v>0</v>
      </c>
    </row>
    <row r="126" spans="1:12">
      <c r="B126" s="5" t="s">
        <v>97</v>
      </c>
      <c r="G126" s="46"/>
      <c r="H126" s="47">
        <f>SUM(H119:H125)</f>
        <v>195700</v>
      </c>
      <c r="J126" s="47">
        <f>SUM(J119:J125)</f>
        <v>134714.28571428571</v>
      </c>
    </row>
    <row r="127" spans="1:12" ht="21">
      <c r="B127" s="5" t="s">
        <v>98</v>
      </c>
      <c r="E127" s="120">
        <v>0.15</v>
      </c>
      <c r="G127" s="46"/>
      <c r="H127" s="47">
        <f>H126*E127</f>
        <v>29355</v>
      </c>
      <c r="J127" s="49"/>
    </row>
    <row r="128" spans="1:12" ht="21" thickBot="1">
      <c r="B128" s="5" t="s">
        <v>99</v>
      </c>
      <c r="G128" s="46"/>
      <c r="H128" s="50">
        <f>SUM(H126:H127)</f>
        <v>225055</v>
      </c>
      <c r="J128" s="50">
        <f>SUM(J126:J127)</f>
        <v>134714.28571428571</v>
      </c>
    </row>
    <row r="129" spans="2:10">
      <c r="G129" s="46"/>
    </row>
    <row r="130" spans="2:10">
      <c r="B130" s="5" t="s">
        <v>1</v>
      </c>
      <c r="G130" s="46"/>
      <c r="H130" s="5">
        <f>B3</f>
        <v>44</v>
      </c>
      <c r="I130" s="5" t="s">
        <v>3</v>
      </c>
    </row>
    <row r="131" spans="2:10">
      <c r="B131" s="5" t="s">
        <v>12</v>
      </c>
      <c r="H131" s="47">
        <f>H128</f>
        <v>225055</v>
      </c>
      <c r="J131" s="5">
        <f>CEILING(H131,10)</f>
        <v>225060</v>
      </c>
    </row>
    <row r="132" spans="2:10">
      <c r="B132" s="5" t="s">
        <v>14</v>
      </c>
      <c r="H132" s="48">
        <f>J128</f>
        <v>134714.28571428571</v>
      </c>
    </row>
    <row r="133" spans="2:10" ht="21" thickBot="1">
      <c r="B133" s="5" t="s">
        <v>100</v>
      </c>
      <c r="H133" s="51">
        <f>H128-J128</f>
        <v>90340.71428571429</v>
      </c>
      <c r="I133" s="5" t="s">
        <v>101</v>
      </c>
    </row>
    <row r="134" spans="2:10" ht="21" thickTop="1">
      <c r="B134" s="5" t="s">
        <v>102</v>
      </c>
      <c r="G134" s="46"/>
      <c r="H134" s="46">
        <f>H128/B3</f>
        <v>5114.886363636364</v>
      </c>
      <c r="I134" s="5" t="s">
        <v>101</v>
      </c>
    </row>
    <row r="135" spans="2:10">
      <c r="B135" s="5" t="s">
        <v>103</v>
      </c>
      <c r="G135" s="46"/>
      <c r="H135" s="147">
        <f>H133/H128</f>
        <v>0.40141616176363237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09"/>
  <sheetViews>
    <sheetView workbookViewId="0">
      <pane ySplit="1" topLeftCell="A74" activePane="bottomLeft" state="frozen"/>
      <selection pane="bottomLeft" activeCell="F78" sqref="F78"/>
    </sheetView>
  </sheetViews>
  <sheetFormatPr defaultColWidth="9" defaultRowHeight="20.25"/>
  <cols>
    <col min="1" max="1" width="3.42578125" style="5" customWidth="1"/>
    <col min="2" max="2" width="28.7109375" style="5" customWidth="1"/>
    <col min="3" max="3" width="7.42578125" style="5" customWidth="1"/>
    <col min="4" max="4" width="16.140625" style="95" bestFit="1" customWidth="1"/>
    <col min="5" max="5" width="13.7109375" style="95" bestFit="1" customWidth="1"/>
    <col min="6" max="6" width="13.5703125" style="52" bestFit="1" customWidth="1"/>
    <col min="7" max="7" width="6.85546875" style="75" bestFit="1" customWidth="1"/>
    <col min="8" max="8" width="10.42578125" style="52" customWidth="1"/>
    <col min="9" max="9" width="5.140625" style="75" bestFit="1" customWidth="1"/>
    <col min="10" max="10" width="21.140625" style="5" customWidth="1"/>
    <col min="11" max="11" width="9" style="5" customWidth="1"/>
    <col min="12" max="12" width="16.5703125" style="5" bestFit="1" customWidth="1"/>
    <col min="13" max="13" width="15" style="5" bestFit="1" customWidth="1"/>
    <col min="14" max="14" width="9.7109375" style="5" bestFit="1" customWidth="1"/>
    <col min="15" max="15" width="9" style="5"/>
    <col min="16" max="17" width="9.5703125" style="5" bestFit="1" customWidth="1"/>
    <col min="18" max="16384" width="9" style="5"/>
  </cols>
  <sheetData>
    <row r="1" spans="1:17" ht="21">
      <c r="A1" s="9"/>
      <c r="B1" s="28" t="s">
        <v>7</v>
      </c>
      <c r="C1" s="28" t="s">
        <v>9</v>
      </c>
      <c r="D1" s="87" t="s">
        <v>11</v>
      </c>
      <c r="E1" s="87" t="s">
        <v>139</v>
      </c>
      <c r="F1" s="151" t="s">
        <v>112</v>
      </c>
      <c r="G1" s="152"/>
      <c r="H1" s="152"/>
      <c r="I1" s="153"/>
      <c r="J1" s="28" t="s">
        <v>16</v>
      </c>
    </row>
    <row r="2" spans="1:17" ht="21">
      <c r="A2" s="18" t="s">
        <v>113</v>
      </c>
      <c r="B2" s="54"/>
      <c r="C2" s="54"/>
      <c r="D2" s="88"/>
      <c r="E2" s="88"/>
      <c r="F2" s="101">
        <v>44</v>
      </c>
      <c r="G2" s="57" t="s">
        <v>3</v>
      </c>
      <c r="H2" s="56"/>
      <c r="I2" s="57"/>
      <c r="J2" s="55"/>
    </row>
    <row r="3" spans="1:17" ht="21">
      <c r="A3" s="1" t="s">
        <v>6</v>
      </c>
      <c r="B3" s="2"/>
      <c r="C3" s="2"/>
      <c r="D3" s="89"/>
      <c r="E3" s="89"/>
      <c r="F3" s="70" t="s">
        <v>8</v>
      </c>
      <c r="G3" s="71" t="s">
        <v>9</v>
      </c>
      <c r="H3" s="70" t="s">
        <v>121</v>
      </c>
      <c r="I3" s="71" t="s">
        <v>9</v>
      </c>
      <c r="J3" s="4"/>
    </row>
    <row r="4" spans="1:17">
      <c r="A4" s="9">
        <v>1</v>
      </c>
      <c r="B4" s="9" t="s">
        <v>184</v>
      </c>
      <c r="C4" s="9"/>
      <c r="D4" s="90"/>
      <c r="E4" s="90"/>
      <c r="F4" s="56"/>
      <c r="G4" s="57"/>
      <c r="H4" s="56"/>
      <c r="I4" s="57"/>
      <c r="J4" s="9"/>
    </row>
    <row r="5" spans="1:17">
      <c r="A5" s="9"/>
      <c r="B5" s="13" t="s">
        <v>17</v>
      </c>
      <c r="C5" s="9" t="s">
        <v>101</v>
      </c>
      <c r="D5" s="96">
        <v>1800</v>
      </c>
      <c r="E5" s="96">
        <v>950</v>
      </c>
      <c r="F5" s="56"/>
      <c r="G5" s="57" t="s">
        <v>18</v>
      </c>
      <c r="H5" s="56"/>
      <c r="I5" s="57" t="s">
        <v>119</v>
      </c>
      <c r="J5" s="9"/>
    </row>
    <row r="6" spans="1:17">
      <c r="A6" s="9"/>
      <c r="B6" s="13" t="s">
        <v>183</v>
      </c>
      <c r="C6" s="9" t="s">
        <v>101</v>
      </c>
      <c r="D6" s="96">
        <v>500</v>
      </c>
      <c r="E6" s="96">
        <v>350</v>
      </c>
      <c r="F6" s="56">
        <v>9</v>
      </c>
      <c r="G6" s="57" t="s">
        <v>186</v>
      </c>
      <c r="H6" s="56">
        <v>1</v>
      </c>
      <c r="I6" s="57" t="s">
        <v>119</v>
      </c>
      <c r="J6" s="9"/>
    </row>
    <row r="7" spans="1:17">
      <c r="A7" s="9"/>
      <c r="B7" s="13" t="s">
        <v>20</v>
      </c>
      <c r="C7" s="9" t="s">
        <v>101</v>
      </c>
      <c r="D7" s="96">
        <v>1200</v>
      </c>
      <c r="E7" s="96">
        <v>950</v>
      </c>
      <c r="F7" s="56">
        <v>1</v>
      </c>
      <c r="G7" s="57" t="s">
        <v>18</v>
      </c>
      <c r="H7" s="56">
        <v>1</v>
      </c>
      <c r="I7" s="57" t="s">
        <v>119</v>
      </c>
      <c r="J7" s="9"/>
    </row>
    <row r="8" spans="1:17">
      <c r="A8" s="9"/>
      <c r="B8" s="13" t="s">
        <v>21</v>
      </c>
      <c r="C8" s="9" t="s">
        <v>101</v>
      </c>
      <c r="D8" s="96">
        <v>1400</v>
      </c>
      <c r="E8" s="96">
        <v>1100</v>
      </c>
      <c r="F8" s="56">
        <v>15</v>
      </c>
      <c r="G8" s="57" t="s">
        <v>18</v>
      </c>
      <c r="H8" s="56">
        <v>1</v>
      </c>
      <c r="I8" s="57" t="s">
        <v>119</v>
      </c>
      <c r="J8" s="9"/>
    </row>
    <row r="9" spans="1:17">
      <c r="A9" s="9">
        <v>2</v>
      </c>
      <c r="B9" s="9" t="s">
        <v>185</v>
      </c>
      <c r="C9" s="9" t="s">
        <v>101</v>
      </c>
      <c r="D9" s="118"/>
      <c r="E9" s="118"/>
      <c r="F9" s="56"/>
      <c r="G9" s="57" t="s">
        <v>22</v>
      </c>
      <c r="H9" s="56"/>
      <c r="I9" s="57" t="s">
        <v>119</v>
      </c>
      <c r="J9" s="9"/>
    </row>
    <row r="10" spans="1:17">
      <c r="A10" s="9"/>
      <c r="B10" s="13" t="s">
        <v>183</v>
      </c>
      <c r="C10" s="9" t="s">
        <v>101</v>
      </c>
      <c r="D10" s="96">
        <v>500</v>
      </c>
      <c r="E10" s="96">
        <v>350</v>
      </c>
      <c r="F10" s="56">
        <v>7</v>
      </c>
      <c r="G10" s="57" t="s">
        <v>186</v>
      </c>
      <c r="H10" s="56">
        <v>1</v>
      </c>
      <c r="I10" s="57" t="s">
        <v>119</v>
      </c>
      <c r="J10" s="9"/>
    </row>
    <row r="11" spans="1:17">
      <c r="A11" s="9"/>
      <c r="B11" s="13" t="s">
        <v>20</v>
      </c>
      <c r="C11" s="9" t="s">
        <v>101</v>
      </c>
      <c r="D11" s="96">
        <v>1200</v>
      </c>
      <c r="E11" s="96">
        <v>950</v>
      </c>
      <c r="F11" s="56"/>
      <c r="G11" s="57" t="s">
        <v>18</v>
      </c>
      <c r="H11" s="56"/>
      <c r="I11" s="57" t="s">
        <v>119</v>
      </c>
      <c r="J11" s="9"/>
      <c r="P11" s="46"/>
    </row>
    <row r="12" spans="1:17">
      <c r="A12" s="9"/>
      <c r="B12" s="13" t="s">
        <v>21</v>
      </c>
      <c r="C12" s="9" t="s">
        <v>101</v>
      </c>
      <c r="D12" s="96">
        <v>1400</v>
      </c>
      <c r="E12" s="96">
        <v>1100</v>
      </c>
      <c r="F12" s="56">
        <v>10</v>
      </c>
      <c r="G12" s="57" t="s">
        <v>18</v>
      </c>
      <c r="H12" s="56">
        <v>1</v>
      </c>
      <c r="I12" s="57" t="s">
        <v>119</v>
      </c>
      <c r="J12" s="9"/>
    </row>
    <row r="13" spans="1:17">
      <c r="A13" s="9"/>
      <c r="B13" s="9"/>
      <c r="D13" s="118"/>
      <c r="E13" s="118"/>
      <c r="F13" s="56"/>
      <c r="G13" s="57"/>
      <c r="H13" s="56"/>
      <c r="I13" s="57"/>
      <c r="J13" s="9"/>
      <c r="P13" s="46"/>
    </row>
    <row r="14" spans="1:17">
      <c r="A14" s="9"/>
      <c r="B14" s="13"/>
      <c r="C14" s="9"/>
      <c r="D14" s="119"/>
      <c r="E14" s="118"/>
      <c r="F14" s="56"/>
      <c r="G14" s="57"/>
      <c r="H14" s="56"/>
      <c r="I14" s="57"/>
      <c r="J14" s="11"/>
      <c r="Q14" s="46"/>
    </row>
    <row r="15" spans="1:17">
      <c r="A15" s="9"/>
      <c r="B15" s="13"/>
      <c r="C15" s="9"/>
      <c r="D15" s="119"/>
      <c r="E15" s="118"/>
      <c r="F15" s="56"/>
      <c r="G15" s="57"/>
      <c r="H15" s="56"/>
      <c r="I15" s="57"/>
      <c r="J15" s="11"/>
    </row>
    <row r="16" spans="1:17" ht="21">
      <c r="A16" s="1" t="s">
        <v>24</v>
      </c>
      <c r="B16" s="2"/>
      <c r="C16" s="2"/>
      <c r="D16" s="89"/>
      <c r="E16" s="89"/>
      <c r="F16" s="70" t="s">
        <v>1</v>
      </c>
      <c r="G16" s="71" t="s">
        <v>9</v>
      </c>
      <c r="H16" s="70" t="s">
        <v>25</v>
      </c>
      <c r="I16" s="71" t="s">
        <v>9</v>
      </c>
      <c r="J16" s="4"/>
    </row>
    <row r="17" spans="1:10" ht="21">
      <c r="A17" s="9">
        <v>1</v>
      </c>
      <c r="B17" s="60" t="s">
        <v>26</v>
      </c>
      <c r="C17" s="9"/>
      <c r="D17" s="106"/>
      <c r="E17" s="90"/>
      <c r="F17" s="56"/>
      <c r="G17" s="57"/>
      <c r="H17" s="56"/>
      <c r="I17" s="57"/>
      <c r="J17" s="9"/>
    </row>
    <row r="18" spans="1:10">
      <c r="A18" s="9"/>
      <c r="B18" s="9" t="s">
        <v>187</v>
      </c>
      <c r="C18" s="9" t="s">
        <v>101</v>
      </c>
      <c r="D18" s="106">
        <v>0</v>
      </c>
      <c r="E18" s="90">
        <f>D18-(D18*20%)</f>
        <v>0</v>
      </c>
      <c r="F18" s="56">
        <v>40</v>
      </c>
      <c r="G18" s="57" t="s">
        <v>3</v>
      </c>
      <c r="H18" s="56">
        <v>1</v>
      </c>
      <c r="I18" s="57" t="s">
        <v>27</v>
      </c>
      <c r="J18" s="9" t="s">
        <v>171</v>
      </c>
    </row>
    <row r="19" spans="1:10">
      <c r="A19" s="9"/>
      <c r="B19" s="9" t="s">
        <v>188</v>
      </c>
      <c r="C19" s="9" t="s">
        <v>101</v>
      </c>
      <c r="D19" s="106">
        <v>320</v>
      </c>
      <c r="E19" s="90">
        <f t="shared" ref="E19:E20" si="0">D19-(D19*20%)</f>
        <v>256</v>
      </c>
      <c r="F19" s="56">
        <v>150</v>
      </c>
      <c r="G19" s="57" t="s">
        <v>3</v>
      </c>
      <c r="H19" s="56">
        <v>1</v>
      </c>
      <c r="I19" s="57" t="s">
        <v>27</v>
      </c>
      <c r="J19" s="9"/>
    </row>
    <row r="20" spans="1:10">
      <c r="A20" s="9"/>
      <c r="B20" s="9" t="s">
        <v>189</v>
      </c>
      <c r="C20" s="9" t="s">
        <v>101</v>
      </c>
      <c r="D20" s="106">
        <v>500</v>
      </c>
      <c r="E20" s="90">
        <f t="shared" si="0"/>
        <v>400</v>
      </c>
      <c r="F20" s="56">
        <v>40</v>
      </c>
      <c r="G20" s="57" t="s">
        <v>3</v>
      </c>
      <c r="H20" s="56">
        <v>1</v>
      </c>
      <c r="I20" s="57" t="s">
        <v>27</v>
      </c>
      <c r="J20" s="9"/>
    </row>
    <row r="21" spans="1:10">
      <c r="A21" s="9"/>
      <c r="B21" s="9" t="s">
        <v>30</v>
      </c>
      <c r="C21" s="9"/>
      <c r="D21" s="106"/>
      <c r="E21" s="90"/>
      <c r="F21" s="56"/>
      <c r="G21" s="57"/>
      <c r="H21" s="56"/>
      <c r="I21" s="57"/>
      <c r="J21" s="9"/>
    </row>
    <row r="22" spans="1:10">
      <c r="A22" s="9"/>
      <c r="B22" s="9" t="s">
        <v>173</v>
      </c>
      <c r="C22" s="9" t="s">
        <v>101</v>
      </c>
      <c r="D22" s="106">
        <v>120</v>
      </c>
      <c r="E22" s="90">
        <f>D22</f>
        <v>120</v>
      </c>
      <c r="F22" s="56">
        <v>150</v>
      </c>
      <c r="G22" s="57" t="s">
        <v>3</v>
      </c>
      <c r="H22" s="56">
        <v>1</v>
      </c>
      <c r="I22" s="57" t="s">
        <v>27</v>
      </c>
      <c r="J22" s="9" t="s">
        <v>174</v>
      </c>
    </row>
    <row r="23" spans="1:10">
      <c r="A23" s="9"/>
      <c r="B23" s="9" t="s">
        <v>115</v>
      </c>
      <c r="C23" s="9" t="s">
        <v>101</v>
      </c>
      <c r="D23" s="106">
        <v>120</v>
      </c>
      <c r="E23" s="90">
        <f t="shared" ref="E23:E24" si="1">D23</f>
        <v>120</v>
      </c>
      <c r="F23" s="56">
        <v>150</v>
      </c>
      <c r="G23" s="57" t="s">
        <v>3</v>
      </c>
      <c r="H23" s="56">
        <v>1</v>
      </c>
      <c r="I23" s="57" t="s">
        <v>27</v>
      </c>
      <c r="J23" s="9" t="s">
        <v>174</v>
      </c>
    </row>
    <row r="24" spans="1:10">
      <c r="A24" s="9"/>
      <c r="B24" s="9" t="s">
        <v>116</v>
      </c>
      <c r="C24" s="9" t="s">
        <v>101</v>
      </c>
      <c r="D24" s="106">
        <v>100</v>
      </c>
      <c r="E24" s="90">
        <f t="shared" si="1"/>
        <v>100</v>
      </c>
      <c r="F24" s="56"/>
      <c r="G24" s="57" t="s">
        <v>3</v>
      </c>
      <c r="H24" s="56"/>
      <c r="I24" s="57" t="s">
        <v>27</v>
      </c>
      <c r="J24" s="9"/>
    </row>
    <row r="25" spans="1:10" ht="21">
      <c r="A25" s="9">
        <v>2</v>
      </c>
      <c r="B25" s="60" t="s">
        <v>33</v>
      </c>
      <c r="C25" s="9"/>
      <c r="D25" s="106"/>
      <c r="E25" s="90"/>
      <c r="F25" s="56"/>
      <c r="G25" s="57"/>
      <c r="H25" s="56"/>
      <c r="I25" s="57"/>
      <c r="J25" s="9"/>
    </row>
    <row r="26" spans="1:10">
      <c r="A26" s="9"/>
      <c r="B26" s="9" t="s">
        <v>34</v>
      </c>
      <c r="C26" s="9" t="s">
        <v>101</v>
      </c>
      <c r="D26" s="106">
        <v>100</v>
      </c>
      <c r="E26" s="90">
        <f>D26</f>
        <v>100</v>
      </c>
      <c r="F26" s="56"/>
      <c r="G26" s="57" t="s">
        <v>3</v>
      </c>
      <c r="H26" s="56"/>
      <c r="I26" s="57" t="s">
        <v>27</v>
      </c>
      <c r="J26" s="9"/>
    </row>
    <row r="27" spans="1:10">
      <c r="A27" s="9"/>
      <c r="B27" s="9" t="s">
        <v>28</v>
      </c>
      <c r="C27" s="9" t="s">
        <v>101</v>
      </c>
      <c r="D27" s="106">
        <v>150</v>
      </c>
      <c r="E27" s="90">
        <f t="shared" ref="E27:E28" si="2">D27</f>
        <v>150</v>
      </c>
      <c r="F27" s="56"/>
      <c r="G27" s="57" t="s">
        <v>3</v>
      </c>
      <c r="H27" s="56"/>
      <c r="I27" s="57" t="s">
        <v>27</v>
      </c>
      <c r="J27" s="9"/>
    </row>
    <row r="28" spans="1:10">
      <c r="A28" s="9"/>
      <c r="B28" s="9" t="s">
        <v>29</v>
      </c>
      <c r="C28" s="9" t="s">
        <v>101</v>
      </c>
      <c r="D28" s="106">
        <v>150</v>
      </c>
      <c r="E28" s="90">
        <f t="shared" si="2"/>
        <v>150</v>
      </c>
      <c r="F28" s="56"/>
      <c r="G28" s="57" t="s">
        <v>3</v>
      </c>
      <c r="H28" s="56"/>
      <c r="I28" s="57" t="s">
        <v>27</v>
      </c>
      <c r="J28" s="9"/>
    </row>
    <row r="29" spans="1:10">
      <c r="A29" s="9"/>
      <c r="B29" s="9" t="s">
        <v>35</v>
      </c>
      <c r="C29" s="9"/>
      <c r="D29" s="106"/>
      <c r="E29" s="90"/>
      <c r="F29" s="56"/>
      <c r="G29" s="57"/>
      <c r="H29" s="56"/>
      <c r="I29" s="57"/>
      <c r="J29" s="9"/>
    </row>
    <row r="30" spans="1:10">
      <c r="A30" s="9"/>
      <c r="B30" s="9" t="s">
        <v>114</v>
      </c>
      <c r="C30" s="9" t="s">
        <v>101</v>
      </c>
      <c r="D30" s="106">
        <v>80</v>
      </c>
      <c r="E30" s="90">
        <f>D30</f>
        <v>80</v>
      </c>
      <c r="F30" s="56"/>
      <c r="G30" s="57" t="s">
        <v>3</v>
      </c>
      <c r="H30" s="56"/>
      <c r="I30" s="57" t="s">
        <v>27</v>
      </c>
      <c r="J30" s="9"/>
    </row>
    <row r="31" spans="1:10">
      <c r="A31" s="9"/>
      <c r="B31" s="9" t="s">
        <v>115</v>
      </c>
      <c r="C31" s="9" t="s">
        <v>101</v>
      </c>
      <c r="D31" s="106">
        <v>80</v>
      </c>
      <c r="E31" s="90">
        <f t="shared" ref="E31:E32" si="3">D31</f>
        <v>80</v>
      </c>
      <c r="F31" s="56"/>
      <c r="G31" s="57" t="s">
        <v>3</v>
      </c>
      <c r="H31" s="56"/>
      <c r="I31" s="57" t="s">
        <v>27</v>
      </c>
      <c r="J31" s="9"/>
    </row>
    <row r="32" spans="1:10">
      <c r="A32" s="9"/>
      <c r="B32" s="9" t="s">
        <v>116</v>
      </c>
      <c r="C32" s="9" t="s">
        <v>101</v>
      </c>
      <c r="D32" s="106"/>
      <c r="E32" s="90">
        <f t="shared" si="3"/>
        <v>0</v>
      </c>
      <c r="F32" s="56"/>
      <c r="G32" s="57" t="s">
        <v>3</v>
      </c>
      <c r="H32" s="56"/>
      <c r="I32" s="57" t="s">
        <v>27</v>
      </c>
      <c r="J32" s="9"/>
    </row>
    <row r="33" spans="1:10" ht="21">
      <c r="A33" s="9">
        <v>3</v>
      </c>
      <c r="B33" s="61" t="s">
        <v>36</v>
      </c>
      <c r="C33" s="9"/>
      <c r="D33" s="106"/>
      <c r="E33" s="90"/>
      <c r="F33" s="56"/>
      <c r="G33" s="57"/>
      <c r="H33" s="56"/>
      <c r="I33" s="57"/>
      <c r="J33" s="9"/>
    </row>
    <row r="34" spans="1:10">
      <c r="A34" s="9"/>
      <c r="B34" s="9" t="s">
        <v>28</v>
      </c>
      <c r="C34" s="9" t="s">
        <v>3</v>
      </c>
      <c r="D34" s="106"/>
      <c r="E34" s="90">
        <f>D34</f>
        <v>0</v>
      </c>
      <c r="F34" s="56"/>
      <c r="G34" s="57" t="s">
        <v>3</v>
      </c>
      <c r="H34" s="56"/>
      <c r="I34" s="57" t="s">
        <v>27</v>
      </c>
      <c r="J34" s="9"/>
    </row>
    <row r="35" spans="1:10">
      <c r="A35" s="9"/>
      <c r="B35" s="9" t="s">
        <v>29</v>
      </c>
      <c r="C35" s="9" t="s">
        <v>3</v>
      </c>
      <c r="D35" s="106"/>
      <c r="E35" s="90">
        <f t="shared" ref="E35:E39" si="4">D35</f>
        <v>0</v>
      </c>
      <c r="F35" s="56"/>
      <c r="G35" s="57" t="s">
        <v>3</v>
      </c>
      <c r="H35" s="56"/>
      <c r="I35" s="57" t="s">
        <v>27</v>
      </c>
      <c r="J35" s="9"/>
    </row>
    <row r="36" spans="1:10">
      <c r="A36" s="9"/>
      <c r="B36" s="9" t="s">
        <v>37</v>
      </c>
      <c r="C36" s="9" t="s">
        <v>3</v>
      </c>
      <c r="D36" s="106"/>
      <c r="E36" s="90">
        <f t="shared" si="4"/>
        <v>0</v>
      </c>
      <c r="F36" s="56"/>
      <c r="G36" s="57" t="s">
        <v>3</v>
      </c>
      <c r="H36" s="56"/>
      <c r="I36" s="57" t="s">
        <v>27</v>
      </c>
      <c r="J36" s="9"/>
    </row>
    <row r="37" spans="1:10">
      <c r="A37" s="9"/>
      <c r="B37" s="9" t="s">
        <v>38</v>
      </c>
      <c r="C37" s="9" t="s">
        <v>3</v>
      </c>
      <c r="D37" s="106"/>
      <c r="E37" s="90">
        <f t="shared" si="4"/>
        <v>0</v>
      </c>
      <c r="F37" s="56"/>
      <c r="G37" s="57" t="s">
        <v>3</v>
      </c>
      <c r="H37" s="56"/>
      <c r="I37" s="57" t="s">
        <v>27</v>
      </c>
      <c r="J37" s="9"/>
    </row>
    <row r="38" spans="1:10">
      <c r="A38" s="9"/>
      <c r="B38" s="9" t="s">
        <v>31</v>
      </c>
      <c r="C38" s="9" t="s">
        <v>3</v>
      </c>
      <c r="D38" s="106"/>
      <c r="E38" s="90">
        <f t="shared" si="4"/>
        <v>0</v>
      </c>
      <c r="F38" s="56"/>
      <c r="G38" s="57" t="s">
        <v>3</v>
      </c>
      <c r="H38" s="56"/>
      <c r="I38" s="57" t="s">
        <v>27</v>
      </c>
      <c r="J38" s="9"/>
    </row>
    <row r="39" spans="1:10">
      <c r="A39" s="9"/>
      <c r="B39" s="9" t="s">
        <v>32</v>
      </c>
      <c r="C39" s="9" t="s">
        <v>3</v>
      </c>
      <c r="D39" s="106"/>
      <c r="E39" s="90">
        <f t="shared" si="4"/>
        <v>0</v>
      </c>
      <c r="F39" s="56"/>
      <c r="G39" s="57" t="s">
        <v>3</v>
      </c>
      <c r="H39" s="56"/>
      <c r="I39" s="57" t="s">
        <v>27</v>
      </c>
      <c r="J39" s="9"/>
    </row>
    <row r="40" spans="1:10" ht="21">
      <c r="A40" s="9">
        <v>4</v>
      </c>
      <c r="B40" s="60" t="s">
        <v>117</v>
      </c>
      <c r="C40" s="9"/>
      <c r="D40" s="106"/>
      <c r="E40" s="90"/>
      <c r="F40" s="56"/>
      <c r="G40" s="57"/>
      <c r="H40" s="56"/>
      <c r="I40" s="57"/>
      <c r="J40" s="9"/>
    </row>
    <row r="41" spans="1:10">
      <c r="A41" s="9"/>
      <c r="B41" s="9" t="s">
        <v>34</v>
      </c>
      <c r="C41" s="9" t="s">
        <v>3</v>
      </c>
      <c r="D41" s="106"/>
      <c r="E41" s="90">
        <f>D41</f>
        <v>0</v>
      </c>
      <c r="F41" s="56"/>
      <c r="G41" s="57" t="s">
        <v>3</v>
      </c>
      <c r="H41" s="56"/>
      <c r="I41" s="57" t="s">
        <v>27</v>
      </c>
      <c r="J41" s="9"/>
    </row>
    <row r="42" spans="1:10">
      <c r="A42" s="9"/>
      <c r="B42" s="9" t="s">
        <v>28</v>
      </c>
      <c r="C42" s="9" t="s">
        <v>3</v>
      </c>
      <c r="D42" s="106"/>
      <c r="E42" s="90">
        <f t="shared" ref="E42:E43" si="5">D42</f>
        <v>0</v>
      </c>
      <c r="F42" s="56"/>
      <c r="G42" s="57" t="s">
        <v>3</v>
      </c>
      <c r="H42" s="56"/>
      <c r="I42" s="57" t="s">
        <v>27</v>
      </c>
      <c r="J42" s="9"/>
    </row>
    <row r="43" spans="1:10">
      <c r="A43" s="9"/>
      <c r="B43" s="9" t="s">
        <v>29</v>
      </c>
      <c r="C43" s="9" t="s">
        <v>3</v>
      </c>
      <c r="D43" s="106"/>
      <c r="E43" s="90">
        <f t="shared" si="5"/>
        <v>0</v>
      </c>
      <c r="F43" s="56"/>
      <c r="G43" s="57" t="s">
        <v>3</v>
      </c>
      <c r="H43" s="56"/>
      <c r="I43" s="57" t="s">
        <v>27</v>
      </c>
      <c r="J43" s="9"/>
    </row>
    <row r="44" spans="1:10">
      <c r="A44" s="9"/>
      <c r="B44" s="9" t="s">
        <v>118</v>
      </c>
      <c r="C44" s="9"/>
      <c r="D44" s="106"/>
      <c r="E44" s="90"/>
      <c r="F44" s="56"/>
      <c r="G44" s="57"/>
      <c r="H44" s="56"/>
      <c r="I44" s="57"/>
      <c r="J44" s="9"/>
    </row>
    <row r="45" spans="1:10">
      <c r="A45" s="9"/>
      <c r="B45" s="9" t="s">
        <v>114</v>
      </c>
      <c r="C45" s="9" t="s">
        <v>3</v>
      </c>
      <c r="D45" s="106"/>
      <c r="E45" s="90">
        <f>D45</f>
        <v>0</v>
      </c>
      <c r="F45" s="56"/>
      <c r="G45" s="57" t="s">
        <v>3</v>
      </c>
      <c r="H45" s="56"/>
      <c r="I45" s="57" t="s">
        <v>27</v>
      </c>
      <c r="J45" s="9"/>
    </row>
    <row r="46" spans="1:10">
      <c r="A46" s="9"/>
      <c r="B46" s="9" t="s">
        <v>115</v>
      </c>
      <c r="C46" s="9" t="s">
        <v>3</v>
      </c>
      <c r="D46" s="106"/>
      <c r="E46" s="90">
        <f t="shared" ref="E46:E47" si="6">D46</f>
        <v>0</v>
      </c>
      <c r="F46" s="56"/>
      <c r="G46" s="57" t="s">
        <v>3</v>
      </c>
      <c r="H46" s="56"/>
      <c r="I46" s="57" t="s">
        <v>27</v>
      </c>
      <c r="J46" s="9"/>
    </row>
    <row r="47" spans="1:10">
      <c r="A47" s="9"/>
      <c r="B47" s="9" t="s">
        <v>116</v>
      </c>
      <c r="C47" s="9" t="s">
        <v>3</v>
      </c>
      <c r="D47" s="106"/>
      <c r="E47" s="90">
        <f t="shared" si="6"/>
        <v>0</v>
      </c>
      <c r="F47" s="56"/>
      <c r="G47" s="57" t="s">
        <v>3</v>
      </c>
      <c r="H47" s="56"/>
      <c r="I47" s="57" t="s">
        <v>27</v>
      </c>
      <c r="J47" s="9"/>
    </row>
    <row r="48" spans="1:10">
      <c r="A48" s="9">
        <v>5</v>
      </c>
      <c r="B48" s="9" t="s">
        <v>105</v>
      </c>
      <c r="C48" s="9"/>
      <c r="D48" s="106"/>
      <c r="E48" s="90"/>
      <c r="F48" s="56"/>
      <c r="G48" s="57"/>
      <c r="H48" s="56"/>
      <c r="I48" s="57"/>
      <c r="J48" s="9"/>
    </row>
    <row r="49" spans="1:15" ht="21">
      <c r="A49" s="9"/>
      <c r="B49" s="9" t="s">
        <v>34</v>
      </c>
      <c r="C49" s="9" t="s">
        <v>3</v>
      </c>
      <c r="D49" s="106"/>
      <c r="E49" s="91">
        <f>D49</f>
        <v>0</v>
      </c>
      <c r="F49" s="56"/>
      <c r="G49" s="57" t="s">
        <v>3</v>
      </c>
      <c r="H49" s="56"/>
      <c r="I49" s="57" t="s">
        <v>27</v>
      </c>
      <c r="J49" s="62"/>
    </row>
    <row r="50" spans="1:15">
      <c r="A50" s="9"/>
      <c r="B50" s="9" t="s">
        <v>28</v>
      </c>
      <c r="C50" s="9" t="s">
        <v>3</v>
      </c>
      <c r="D50" s="106"/>
      <c r="E50" s="91">
        <f t="shared" ref="E50:E51" si="7">D50</f>
        <v>0</v>
      </c>
      <c r="F50" s="56"/>
      <c r="G50" s="57" t="s">
        <v>3</v>
      </c>
      <c r="H50" s="56"/>
      <c r="I50" s="57" t="s">
        <v>27</v>
      </c>
      <c r="J50" s="63"/>
    </row>
    <row r="51" spans="1:15">
      <c r="A51" s="9"/>
      <c r="B51" s="9" t="s">
        <v>29</v>
      </c>
      <c r="C51" s="9" t="s">
        <v>3</v>
      </c>
      <c r="D51" s="106"/>
      <c r="E51" s="91">
        <f t="shared" si="7"/>
        <v>0</v>
      </c>
      <c r="F51" s="56"/>
      <c r="G51" s="57" t="s">
        <v>3</v>
      </c>
      <c r="H51" s="56"/>
      <c r="I51" s="57" t="s">
        <v>27</v>
      </c>
      <c r="J51" s="63"/>
    </row>
    <row r="52" spans="1:15">
      <c r="A52" s="9"/>
      <c r="B52" s="9"/>
      <c r="C52" s="9"/>
      <c r="D52" s="91"/>
      <c r="E52" s="91"/>
      <c r="F52" s="56"/>
      <c r="G52" s="57"/>
      <c r="H52" s="56"/>
      <c r="I52" s="57"/>
      <c r="J52" s="63"/>
    </row>
    <row r="53" spans="1:15" ht="21">
      <c r="A53" s="1" t="s">
        <v>39</v>
      </c>
      <c r="B53" s="2"/>
      <c r="C53" s="2"/>
      <c r="D53" s="89"/>
      <c r="E53" s="89"/>
      <c r="F53" s="70" t="s">
        <v>40</v>
      </c>
      <c r="G53" s="71" t="s">
        <v>9</v>
      </c>
      <c r="H53" s="70" t="s">
        <v>10</v>
      </c>
      <c r="I53" s="71" t="s">
        <v>9</v>
      </c>
      <c r="J53" s="2"/>
      <c r="K53" s="75" t="s">
        <v>124</v>
      </c>
      <c r="L53" s="75" t="s">
        <v>126</v>
      </c>
      <c r="M53" s="99" t="s">
        <v>127</v>
      </c>
      <c r="N53" s="99" t="s">
        <v>140</v>
      </c>
      <c r="O53" s="75" t="s">
        <v>125</v>
      </c>
    </row>
    <row r="54" spans="1:15">
      <c r="A54" s="9">
        <v>1</v>
      </c>
      <c r="B54" s="9" t="s">
        <v>41</v>
      </c>
      <c r="C54" s="9"/>
      <c r="D54" s="90"/>
      <c r="E54" s="90"/>
      <c r="F54" s="56"/>
      <c r="G54" s="57"/>
      <c r="H54" s="56"/>
      <c r="I54" s="57"/>
      <c r="J54" s="9"/>
      <c r="L54" s="5">
        <v>7</v>
      </c>
      <c r="M54" s="97">
        <v>31</v>
      </c>
      <c r="N54" s="97">
        <v>150</v>
      </c>
    </row>
    <row r="55" spans="1:15" ht="22.5">
      <c r="A55" s="9"/>
      <c r="B55" s="33" t="s">
        <v>42</v>
      </c>
      <c r="C55" s="9" t="s">
        <v>123</v>
      </c>
      <c r="D55" s="92">
        <v>4500</v>
      </c>
      <c r="E55" s="93">
        <f>$K$55+$L$55+$O$55</f>
        <v>2664.2857142857142</v>
      </c>
      <c r="F55" s="56">
        <v>1</v>
      </c>
      <c r="G55" s="65" t="s">
        <v>43</v>
      </c>
      <c r="H55" s="66">
        <v>1</v>
      </c>
      <c r="I55" s="57" t="s">
        <v>19</v>
      </c>
      <c r="J55" s="9"/>
      <c r="K55" s="5">
        <v>1500</v>
      </c>
      <c r="L55" s="100">
        <f>N54/L54*M54</f>
        <v>664.28571428571422</v>
      </c>
      <c r="O55" s="5">
        <v>500</v>
      </c>
    </row>
    <row r="56" spans="1:15" ht="22.5">
      <c r="A56" s="9"/>
      <c r="B56" s="33" t="s">
        <v>44</v>
      </c>
      <c r="C56" s="9" t="s">
        <v>123</v>
      </c>
      <c r="D56" s="92">
        <v>3000</v>
      </c>
      <c r="E56" s="93">
        <f t="shared" ref="E56:E61" si="8">$K$55+$L$55+$O$55</f>
        <v>2664.2857142857142</v>
      </c>
      <c r="F56" s="56"/>
      <c r="G56" s="65" t="s">
        <v>43</v>
      </c>
      <c r="H56" s="66"/>
      <c r="I56" s="57" t="s">
        <v>19</v>
      </c>
      <c r="J56" s="9"/>
    </row>
    <row r="57" spans="1:15" ht="22.5">
      <c r="A57" s="9"/>
      <c r="B57" s="33" t="s">
        <v>45</v>
      </c>
      <c r="C57" s="9" t="s">
        <v>123</v>
      </c>
      <c r="D57" s="92">
        <v>2500</v>
      </c>
      <c r="E57" s="93">
        <f t="shared" si="8"/>
        <v>2664.2857142857142</v>
      </c>
      <c r="F57" s="67"/>
      <c r="G57" s="65" t="s">
        <v>43</v>
      </c>
      <c r="H57" s="66"/>
      <c r="I57" s="57" t="s">
        <v>19</v>
      </c>
      <c r="J57" s="9"/>
    </row>
    <row r="58" spans="1:15" ht="22.5">
      <c r="A58" s="9"/>
      <c r="B58" s="33" t="s">
        <v>46</v>
      </c>
      <c r="C58" s="9" t="s">
        <v>123</v>
      </c>
      <c r="D58" s="92">
        <v>2500</v>
      </c>
      <c r="E58" s="93">
        <f t="shared" si="8"/>
        <v>2664.2857142857142</v>
      </c>
      <c r="F58" s="56"/>
      <c r="G58" s="65" t="s">
        <v>43</v>
      </c>
      <c r="H58" s="66"/>
      <c r="I58" s="57" t="s">
        <v>19</v>
      </c>
      <c r="J58" s="9"/>
    </row>
    <row r="59" spans="1:15" ht="22.5">
      <c r="A59" s="9"/>
      <c r="B59" s="33" t="s">
        <v>47</v>
      </c>
      <c r="C59" s="9" t="s">
        <v>123</v>
      </c>
      <c r="D59" s="92">
        <v>2800</v>
      </c>
      <c r="E59" s="93">
        <f t="shared" si="8"/>
        <v>2664.2857142857142</v>
      </c>
      <c r="F59" s="56"/>
      <c r="G59" s="65" t="s">
        <v>43</v>
      </c>
      <c r="H59" s="66"/>
      <c r="I59" s="57" t="s">
        <v>19</v>
      </c>
      <c r="J59" s="9"/>
    </row>
    <row r="60" spans="1:15" ht="22.5">
      <c r="A60" s="9"/>
      <c r="B60" s="33" t="s">
        <v>106</v>
      </c>
      <c r="C60" s="9" t="s">
        <v>123</v>
      </c>
      <c r="D60" s="92">
        <v>2500</v>
      </c>
      <c r="E60" s="93">
        <f t="shared" si="8"/>
        <v>2664.2857142857142</v>
      </c>
      <c r="F60" s="56"/>
      <c r="G60" s="65" t="s">
        <v>43</v>
      </c>
      <c r="H60" s="66"/>
      <c r="I60" s="57" t="s">
        <v>19</v>
      </c>
      <c r="J60" s="9"/>
    </row>
    <row r="61" spans="1:15" ht="22.5">
      <c r="A61" s="9"/>
      <c r="B61" s="33" t="s">
        <v>49</v>
      </c>
      <c r="C61" s="9" t="s">
        <v>123</v>
      </c>
      <c r="D61" s="92">
        <v>2500</v>
      </c>
      <c r="E61" s="93">
        <f t="shared" si="8"/>
        <v>2664.2857142857142</v>
      </c>
      <c r="F61" s="56"/>
      <c r="G61" s="65" t="s">
        <v>43</v>
      </c>
      <c r="H61" s="66"/>
      <c r="I61" s="57" t="s">
        <v>19</v>
      </c>
      <c r="J61" s="9"/>
    </row>
    <row r="62" spans="1:15">
      <c r="A62" s="9">
        <v>2</v>
      </c>
      <c r="B62" s="9" t="s">
        <v>50</v>
      </c>
      <c r="C62" s="9"/>
      <c r="D62" s="90"/>
      <c r="E62" s="90"/>
      <c r="F62" s="56"/>
      <c r="G62" s="65" t="s">
        <v>43</v>
      </c>
      <c r="H62" s="66"/>
      <c r="I62" s="57" t="s">
        <v>19</v>
      </c>
      <c r="J62" s="9"/>
    </row>
    <row r="63" spans="1:15" ht="21">
      <c r="A63" s="9"/>
      <c r="B63" s="9" t="s">
        <v>51</v>
      </c>
      <c r="C63" s="9" t="s">
        <v>123</v>
      </c>
      <c r="D63" s="90"/>
      <c r="E63" s="90">
        <f>D63</f>
        <v>0</v>
      </c>
      <c r="F63" s="56"/>
      <c r="G63" s="65" t="s">
        <v>43</v>
      </c>
      <c r="H63" s="56"/>
      <c r="I63" s="57" t="s">
        <v>19</v>
      </c>
      <c r="J63" s="62"/>
    </row>
    <row r="64" spans="1:15">
      <c r="A64" s="9"/>
      <c r="B64" s="9" t="s">
        <v>52</v>
      </c>
      <c r="C64" s="9" t="s">
        <v>123</v>
      </c>
      <c r="D64" s="90"/>
      <c r="E64" s="90">
        <f t="shared" ref="E64:E67" si="9">D64</f>
        <v>0</v>
      </c>
      <c r="F64" s="56"/>
      <c r="G64" s="65" t="s">
        <v>43</v>
      </c>
      <c r="H64" s="56"/>
      <c r="I64" s="57" t="s">
        <v>19</v>
      </c>
      <c r="J64" s="9"/>
    </row>
    <row r="65" spans="1:10" ht="21">
      <c r="A65" s="9"/>
      <c r="B65" s="9" t="s">
        <v>53</v>
      </c>
      <c r="C65" s="9" t="s">
        <v>123</v>
      </c>
      <c r="D65" s="90"/>
      <c r="E65" s="90">
        <f t="shared" si="9"/>
        <v>0</v>
      </c>
      <c r="F65" s="58"/>
      <c r="G65" s="65" t="s">
        <v>43</v>
      </c>
      <c r="H65" s="56"/>
      <c r="I65" s="57" t="s">
        <v>19</v>
      </c>
      <c r="J65" s="9"/>
    </row>
    <row r="66" spans="1:10">
      <c r="A66" s="9"/>
      <c r="B66" s="9" t="s">
        <v>54</v>
      </c>
      <c r="C66" s="9" t="s">
        <v>123</v>
      </c>
      <c r="D66" s="90"/>
      <c r="E66" s="90">
        <f t="shared" si="9"/>
        <v>0</v>
      </c>
      <c r="F66" s="56"/>
      <c r="G66" s="65" t="s">
        <v>43</v>
      </c>
      <c r="H66" s="56"/>
      <c r="I66" s="57" t="s">
        <v>19</v>
      </c>
      <c r="J66" s="9"/>
    </row>
    <row r="67" spans="1:10">
      <c r="A67" s="9"/>
      <c r="B67" s="9" t="s">
        <v>55</v>
      </c>
      <c r="C67" s="9" t="s">
        <v>123</v>
      </c>
      <c r="D67" s="90"/>
      <c r="E67" s="90">
        <f t="shared" si="9"/>
        <v>0</v>
      </c>
      <c r="F67" s="56"/>
      <c r="G67" s="65" t="s">
        <v>43</v>
      </c>
      <c r="H67" s="56"/>
      <c r="I67" s="57" t="s">
        <v>19</v>
      </c>
      <c r="J67" s="9"/>
    </row>
    <row r="68" spans="1:10">
      <c r="A68" s="9">
        <v>3</v>
      </c>
      <c r="B68" s="9" t="s">
        <v>56</v>
      </c>
      <c r="C68" s="9"/>
      <c r="D68" s="90"/>
      <c r="E68" s="90"/>
      <c r="F68" s="56"/>
      <c r="G68" s="65"/>
      <c r="H68" s="56"/>
      <c r="I68" s="57"/>
      <c r="J68" s="9"/>
    </row>
    <row r="69" spans="1:10">
      <c r="A69" s="9"/>
      <c r="B69" s="9" t="s">
        <v>57</v>
      </c>
      <c r="C69" s="9" t="s">
        <v>107</v>
      </c>
      <c r="D69" s="90"/>
      <c r="E69" s="90">
        <f>D69</f>
        <v>0</v>
      </c>
      <c r="F69" s="56"/>
      <c r="G69" s="65" t="s">
        <v>43</v>
      </c>
      <c r="H69" s="56"/>
      <c r="I69" s="57" t="s">
        <v>19</v>
      </c>
      <c r="J69" s="9"/>
    </row>
    <row r="70" spans="1:10">
      <c r="A70" s="9"/>
      <c r="B70" s="9" t="s">
        <v>58</v>
      </c>
      <c r="C70" s="9" t="s">
        <v>19</v>
      </c>
      <c r="D70" s="90"/>
      <c r="E70" s="90">
        <f>D70</f>
        <v>0</v>
      </c>
      <c r="F70" s="56"/>
      <c r="G70" s="65" t="s">
        <v>43</v>
      </c>
      <c r="H70" s="56"/>
      <c r="I70" s="57" t="s">
        <v>19</v>
      </c>
      <c r="J70" s="9"/>
    </row>
    <row r="71" spans="1:10" ht="21">
      <c r="A71" s="1" t="s">
        <v>59</v>
      </c>
      <c r="B71" s="2"/>
      <c r="C71" s="2"/>
      <c r="D71" s="89"/>
      <c r="E71" s="89"/>
      <c r="F71" s="70" t="s">
        <v>1</v>
      </c>
      <c r="G71" s="71" t="s">
        <v>9</v>
      </c>
      <c r="H71" s="70" t="s">
        <v>10</v>
      </c>
      <c r="I71" s="71" t="s">
        <v>9</v>
      </c>
      <c r="J71" s="4"/>
    </row>
    <row r="72" spans="1:10">
      <c r="A72" s="9">
        <v>1</v>
      </c>
      <c r="B72" s="38" t="s">
        <v>60</v>
      </c>
      <c r="C72" s="9" t="s">
        <v>61</v>
      </c>
      <c r="D72" s="90">
        <v>25000</v>
      </c>
      <c r="E72" s="90">
        <v>0</v>
      </c>
      <c r="F72" s="141"/>
      <c r="G72" s="57" t="s">
        <v>61</v>
      </c>
      <c r="H72" s="141"/>
      <c r="I72" s="57" t="s">
        <v>19</v>
      </c>
      <c r="J72" s="63"/>
    </row>
    <row r="73" spans="1:10" ht="21">
      <c r="A73" s="9">
        <v>2</v>
      </c>
      <c r="B73" s="9" t="s">
        <v>62</v>
      </c>
      <c r="C73" s="9" t="s">
        <v>61</v>
      </c>
      <c r="D73" s="90">
        <v>15000</v>
      </c>
      <c r="E73" s="90">
        <v>0</v>
      </c>
      <c r="F73" s="142"/>
      <c r="G73" s="57" t="s">
        <v>61</v>
      </c>
      <c r="H73" s="141"/>
      <c r="I73" s="57" t="s">
        <v>19</v>
      </c>
      <c r="J73" s="63"/>
    </row>
    <row r="74" spans="1:10">
      <c r="A74" s="9">
        <v>3</v>
      </c>
      <c r="B74" s="9" t="s">
        <v>63</v>
      </c>
      <c r="C74" s="9" t="s">
        <v>61</v>
      </c>
      <c r="D74" s="90">
        <v>10000</v>
      </c>
      <c r="E74" s="90">
        <v>0</v>
      </c>
      <c r="F74" s="141"/>
      <c r="G74" s="57" t="s">
        <v>61</v>
      </c>
      <c r="H74" s="141"/>
      <c r="I74" s="57" t="s">
        <v>19</v>
      </c>
      <c r="J74" s="63"/>
    </row>
    <row r="75" spans="1:10">
      <c r="A75" s="9">
        <v>4</v>
      </c>
      <c r="B75" s="9" t="s">
        <v>64</v>
      </c>
      <c r="C75" s="9" t="s">
        <v>61</v>
      </c>
      <c r="D75" s="90">
        <v>5000</v>
      </c>
      <c r="E75" s="90">
        <v>0</v>
      </c>
      <c r="F75" s="139">
        <v>1</v>
      </c>
      <c r="G75" s="57" t="s">
        <v>61</v>
      </c>
      <c r="H75" s="141">
        <v>1</v>
      </c>
      <c r="I75" s="57" t="s">
        <v>19</v>
      </c>
      <c r="J75" s="63"/>
    </row>
    <row r="76" spans="1:10">
      <c r="A76" s="9">
        <v>5</v>
      </c>
      <c r="B76" s="9" t="s">
        <v>65</v>
      </c>
      <c r="C76" s="9" t="s">
        <v>61</v>
      </c>
      <c r="D76" s="90">
        <v>3000</v>
      </c>
      <c r="E76" s="90">
        <v>0</v>
      </c>
      <c r="F76" s="141">
        <v>3</v>
      </c>
      <c r="G76" s="57" t="s">
        <v>61</v>
      </c>
      <c r="H76" s="144">
        <v>2</v>
      </c>
      <c r="I76" s="57" t="s">
        <v>19</v>
      </c>
      <c r="J76" s="63"/>
    </row>
    <row r="77" spans="1:10">
      <c r="A77" s="9">
        <v>6</v>
      </c>
      <c r="B77" s="9" t="s">
        <v>66</v>
      </c>
      <c r="C77" s="9" t="s">
        <v>3</v>
      </c>
      <c r="D77" s="90">
        <v>500</v>
      </c>
      <c r="E77" s="90">
        <v>500</v>
      </c>
      <c r="F77" s="141"/>
      <c r="G77" s="57" t="s">
        <v>3</v>
      </c>
      <c r="H77" s="141"/>
      <c r="I77" s="57"/>
      <c r="J77" s="63"/>
    </row>
    <row r="78" spans="1:10">
      <c r="A78" s="5">
        <v>7</v>
      </c>
      <c r="B78" s="9" t="s">
        <v>67</v>
      </c>
      <c r="C78" s="9" t="s">
        <v>3</v>
      </c>
      <c r="D78" s="90">
        <v>300</v>
      </c>
      <c r="E78" s="90">
        <v>300</v>
      </c>
      <c r="F78" s="141"/>
      <c r="G78" s="57" t="s">
        <v>3</v>
      </c>
      <c r="H78" s="141"/>
      <c r="I78" s="57"/>
      <c r="J78" s="64"/>
    </row>
    <row r="79" spans="1:10">
      <c r="A79" s="9">
        <v>8</v>
      </c>
      <c r="B79" s="9" t="s">
        <v>68</v>
      </c>
      <c r="C79" s="9" t="s">
        <v>3</v>
      </c>
      <c r="D79" s="90">
        <v>800</v>
      </c>
      <c r="E79" s="90">
        <v>800</v>
      </c>
      <c r="F79" s="141"/>
      <c r="G79" s="57" t="s">
        <v>3</v>
      </c>
      <c r="H79" s="141"/>
      <c r="I79" s="57"/>
      <c r="J79" s="63"/>
    </row>
    <row r="80" spans="1:10">
      <c r="A80" s="9">
        <v>9</v>
      </c>
      <c r="B80" s="9" t="s">
        <v>69</v>
      </c>
      <c r="C80" s="9" t="s">
        <v>3</v>
      </c>
      <c r="D80" s="90">
        <v>8500</v>
      </c>
      <c r="E80" s="90">
        <v>8500</v>
      </c>
      <c r="F80" s="140"/>
      <c r="G80" s="57" t="s">
        <v>3</v>
      </c>
      <c r="H80" s="141"/>
      <c r="I80" s="57"/>
      <c r="J80" s="63"/>
    </row>
    <row r="81" spans="1:12" ht="21">
      <c r="A81" s="1" t="s">
        <v>108</v>
      </c>
      <c r="B81" s="2"/>
      <c r="C81" s="2"/>
      <c r="D81" s="89"/>
      <c r="E81" s="89"/>
      <c r="F81" s="70" t="s">
        <v>10</v>
      </c>
      <c r="G81" s="71" t="s">
        <v>9</v>
      </c>
      <c r="H81" s="72"/>
      <c r="I81" s="76"/>
      <c r="J81" s="4"/>
      <c r="K81" s="75" t="s">
        <v>137</v>
      </c>
      <c r="L81" s="75" t="s">
        <v>138</v>
      </c>
    </row>
    <row r="82" spans="1:12">
      <c r="A82" s="9">
        <v>1</v>
      </c>
      <c r="B82" s="9" t="s">
        <v>71</v>
      </c>
      <c r="C82" s="9" t="s">
        <v>19</v>
      </c>
      <c r="D82" s="90">
        <v>10000</v>
      </c>
      <c r="E82" s="90"/>
      <c r="F82" s="56">
        <v>1</v>
      </c>
      <c r="G82" s="57" t="s">
        <v>19</v>
      </c>
      <c r="H82" s="56"/>
      <c r="I82" s="57"/>
      <c r="J82" s="9"/>
    </row>
    <row r="83" spans="1:12">
      <c r="A83" s="9">
        <v>2</v>
      </c>
      <c r="B83" s="9" t="s">
        <v>72</v>
      </c>
      <c r="C83" s="9" t="s">
        <v>19</v>
      </c>
      <c r="D83" s="90"/>
      <c r="E83" s="90">
        <v>7500</v>
      </c>
      <c r="F83" s="56"/>
      <c r="G83" s="57" t="s">
        <v>19</v>
      </c>
      <c r="H83" s="56"/>
      <c r="I83" s="57"/>
      <c r="J83" s="9"/>
    </row>
    <row r="84" spans="1:12">
      <c r="A84" s="9">
        <v>3</v>
      </c>
      <c r="B84" s="9" t="s">
        <v>73</v>
      </c>
      <c r="C84" s="9" t="s">
        <v>19</v>
      </c>
      <c r="D84" s="90"/>
      <c r="E84" s="90">
        <v>5000</v>
      </c>
      <c r="F84" s="56"/>
      <c r="G84" s="57" t="s">
        <v>19</v>
      </c>
      <c r="H84" s="56"/>
      <c r="I84" s="57"/>
      <c r="J84" s="9"/>
    </row>
    <row r="85" spans="1:12">
      <c r="A85" s="9">
        <v>4</v>
      </c>
      <c r="B85" s="9" t="s">
        <v>74</v>
      </c>
      <c r="C85" s="9" t="s">
        <v>19</v>
      </c>
      <c r="D85" s="90"/>
      <c r="E85" s="90">
        <v>5000</v>
      </c>
      <c r="F85" s="56"/>
      <c r="G85" s="57" t="s">
        <v>19</v>
      </c>
      <c r="H85" s="56"/>
      <c r="I85" s="57"/>
      <c r="J85" s="9"/>
    </row>
    <row r="86" spans="1:12">
      <c r="A86" s="9">
        <v>5</v>
      </c>
      <c r="B86" s="9" t="s">
        <v>75</v>
      </c>
      <c r="C86" s="9" t="s">
        <v>19</v>
      </c>
      <c r="D86" s="90"/>
      <c r="E86" s="90">
        <v>5000</v>
      </c>
      <c r="F86" s="67"/>
      <c r="G86" s="57" t="s">
        <v>19</v>
      </c>
      <c r="H86" s="56"/>
      <c r="I86" s="57"/>
      <c r="J86" s="9"/>
    </row>
    <row r="87" spans="1:12">
      <c r="A87" s="9"/>
      <c r="B87" s="9"/>
      <c r="C87" s="9"/>
      <c r="D87" s="90"/>
      <c r="E87" s="90"/>
      <c r="F87" s="56"/>
      <c r="G87" s="57"/>
      <c r="H87" s="56"/>
      <c r="I87" s="57"/>
      <c r="J87" s="9"/>
    </row>
    <row r="88" spans="1:12" ht="21">
      <c r="A88" s="1" t="s">
        <v>56</v>
      </c>
      <c r="B88" s="59"/>
      <c r="C88" s="59"/>
      <c r="D88" s="94"/>
      <c r="E88" s="94"/>
      <c r="F88" s="70" t="s">
        <v>112</v>
      </c>
      <c r="G88" s="71" t="s">
        <v>9</v>
      </c>
      <c r="H88" s="72"/>
      <c r="I88" s="76"/>
      <c r="J88" s="4"/>
    </row>
    <row r="89" spans="1:12">
      <c r="A89" s="9">
        <v>1</v>
      </c>
      <c r="B89" s="9" t="s">
        <v>77</v>
      </c>
      <c r="C89" s="9" t="s">
        <v>19</v>
      </c>
      <c r="D89" s="90">
        <v>2000</v>
      </c>
      <c r="E89" s="90">
        <v>2000</v>
      </c>
      <c r="F89" s="56"/>
      <c r="G89" s="57" t="s">
        <v>19</v>
      </c>
      <c r="H89" s="56"/>
      <c r="I89" s="57"/>
      <c r="J89" s="63"/>
    </row>
    <row r="90" spans="1:12">
      <c r="A90" s="9">
        <v>2</v>
      </c>
      <c r="B90" s="9" t="s">
        <v>78</v>
      </c>
      <c r="C90" s="9" t="s">
        <v>79</v>
      </c>
      <c r="D90" s="90">
        <v>50</v>
      </c>
      <c r="E90" s="90">
        <v>25</v>
      </c>
      <c r="F90" s="56"/>
      <c r="G90" s="57" t="s">
        <v>79</v>
      </c>
      <c r="H90" s="56"/>
      <c r="I90" s="57"/>
      <c r="J90" s="63"/>
    </row>
    <row r="91" spans="1:12">
      <c r="A91" s="9">
        <v>3</v>
      </c>
      <c r="B91" s="9" t="s">
        <v>109</v>
      </c>
      <c r="C91" s="9"/>
      <c r="D91" s="90"/>
      <c r="E91" s="90"/>
      <c r="F91" s="56"/>
      <c r="G91" s="74"/>
      <c r="H91" s="56"/>
      <c r="I91" s="57"/>
      <c r="J91" s="63"/>
    </row>
    <row r="92" spans="1:12">
      <c r="A92" s="9"/>
      <c r="B92" s="13" t="s">
        <v>81</v>
      </c>
      <c r="C92" s="9" t="s">
        <v>3</v>
      </c>
      <c r="D92" s="90">
        <v>250</v>
      </c>
      <c r="E92" s="90">
        <v>190</v>
      </c>
      <c r="F92" s="56">
        <v>40</v>
      </c>
      <c r="G92" s="57" t="s">
        <v>3</v>
      </c>
      <c r="H92" s="69"/>
      <c r="I92" s="57"/>
      <c r="J92" s="63"/>
    </row>
    <row r="93" spans="1:12">
      <c r="A93" s="9"/>
      <c r="B93" s="13" t="s">
        <v>82</v>
      </c>
      <c r="C93" s="9" t="s">
        <v>3</v>
      </c>
      <c r="D93" s="90">
        <v>90</v>
      </c>
      <c r="E93" s="90">
        <v>90</v>
      </c>
      <c r="F93" s="67"/>
      <c r="G93" s="57" t="s">
        <v>3</v>
      </c>
      <c r="H93" s="56"/>
      <c r="I93" s="57"/>
      <c r="J93" s="63"/>
    </row>
    <row r="94" spans="1:12">
      <c r="A94" s="9"/>
      <c r="B94" s="13" t="s">
        <v>83</v>
      </c>
      <c r="C94" s="9" t="s">
        <v>3</v>
      </c>
      <c r="D94" s="90">
        <v>50</v>
      </c>
      <c r="E94" s="90">
        <v>50</v>
      </c>
      <c r="F94" s="56"/>
      <c r="G94" s="57" t="s">
        <v>3</v>
      </c>
      <c r="H94" s="56"/>
      <c r="I94" s="57"/>
      <c r="J94" s="64"/>
    </row>
    <row r="95" spans="1:12">
      <c r="A95" s="9"/>
      <c r="B95" s="13" t="s">
        <v>84</v>
      </c>
      <c r="C95" s="9" t="s">
        <v>3</v>
      </c>
      <c r="D95" s="90">
        <v>50</v>
      </c>
      <c r="E95" s="90">
        <v>50</v>
      </c>
      <c r="F95" s="56"/>
      <c r="G95" s="57" t="s">
        <v>3</v>
      </c>
      <c r="H95" s="56"/>
      <c r="I95" s="57"/>
      <c r="J95" s="63"/>
    </row>
    <row r="96" spans="1:12">
      <c r="A96" s="9"/>
      <c r="B96" s="13" t="s">
        <v>85</v>
      </c>
      <c r="C96" s="9" t="s">
        <v>3</v>
      </c>
      <c r="D96" s="90">
        <v>150</v>
      </c>
      <c r="E96" s="90">
        <v>150</v>
      </c>
      <c r="F96" s="68"/>
      <c r="G96" s="57" t="s">
        <v>3</v>
      </c>
      <c r="H96" s="56"/>
      <c r="I96" s="57"/>
      <c r="J96" s="63"/>
    </row>
    <row r="97" spans="1:10">
      <c r="A97" s="9"/>
      <c r="B97" s="13" t="s">
        <v>86</v>
      </c>
      <c r="C97" s="9" t="s">
        <v>3</v>
      </c>
      <c r="D97" s="90">
        <v>200</v>
      </c>
      <c r="E97" s="90">
        <v>200</v>
      </c>
      <c r="F97" s="56"/>
      <c r="G97" s="57" t="s">
        <v>3</v>
      </c>
      <c r="H97" s="56"/>
      <c r="I97" s="57"/>
      <c r="J97" s="63"/>
    </row>
    <row r="98" spans="1:10">
      <c r="A98" s="9"/>
      <c r="B98" s="13" t="s">
        <v>87</v>
      </c>
      <c r="C98" s="9" t="s">
        <v>3</v>
      </c>
      <c r="D98" s="90">
        <v>50</v>
      </c>
      <c r="E98" s="90">
        <v>50</v>
      </c>
      <c r="F98" s="56"/>
      <c r="G98" s="57" t="s">
        <v>3</v>
      </c>
      <c r="H98" s="56"/>
      <c r="I98" s="77"/>
      <c r="J98" s="63"/>
    </row>
    <row r="99" spans="1:10">
      <c r="A99" s="9"/>
      <c r="B99" s="13" t="s">
        <v>88</v>
      </c>
      <c r="C99" s="9" t="s">
        <v>3</v>
      </c>
      <c r="D99" s="90">
        <v>150</v>
      </c>
      <c r="E99" s="90">
        <v>150</v>
      </c>
      <c r="F99" s="56"/>
      <c r="G99" s="57" t="s">
        <v>3</v>
      </c>
      <c r="H99" s="56"/>
      <c r="I99" s="77"/>
      <c r="J99" s="63"/>
    </row>
    <row r="100" spans="1:10">
      <c r="A100" s="9"/>
      <c r="B100" s="13" t="s">
        <v>110</v>
      </c>
      <c r="C100" s="9" t="s">
        <v>3</v>
      </c>
      <c r="D100" s="90">
        <v>200</v>
      </c>
      <c r="E100" s="90">
        <v>200</v>
      </c>
      <c r="F100" s="56"/>
      <c r="G100" s="57" t="s">
        <v>3</v>
      </c>
      <c r="H100" s="56"/>
      <c r="I100" s="77"/>
      <c r="J100" s="63"/>
    </row>
    <row r="101" spans="1:10">
      <c r="A101" s="9">
        <v>4</v>
      </c>
      <c r="B101" s="9" t="s">
        <v>90</v>
      </c>
      <c r="C101" s="9" t="s">
        <v>91</v>
      </c>
      <c r="D101" s="90">
        <v>2000</v>
      </c>
      <c r="E101" s="90">
        <v>2000</v>
      </c>
      <c r="F101" s="56"/>
      <c r="G101" s="57" t="s">
        <v>91</v>
      </c>
      <c r="H101" s="56"/>
      <c r="I101" s="77"/>
      <c r="J101" s="63"/>
    </row>
    <row r="102" spans="1:10">
      <c r="A102" s="9">
        <v>5</v>
      </c>
      <c r="B102" s="9" t="s">
        <v>92</v>
      </c>
      <c r="C102" s="9" t="s">
        <v>93</v>
      </c>
      <c r="D102" s="106">
        <v>400</v>
      </c>
      <c r="E102" s="90">
        <v>320</v>
      </c>
      <c r="F102" s="56"/>
      <c r="G102" s="57" t="s">
        <v>93</v>
      </c>
      <c r="H102" s="56"/>
      <c r="I102" s="77"/>
      <c r="J102" s="63"/>
    </row>
    <row r="103" spans="1:10">
      <c r="A103" s="9">
        <v>6</v>
      </c>
      <c r="B103" s="9" t="s">
        <v>94</v>
      </c>
      <c r="C103" s="9" t="s">
        <v>95</v>
      </c>
      <c r="D103" s="90">
        <v>250</v>
      </c>
      <c r="E103" s="90">
        <v>200</v>
      </c>
      <c r="F103" s="56"/>
      <c r="G103" s="57" t="s">
        <v>95</v>
      </c>
      <c r="H103" s="56"/>
      <c r="I103" s="77"/>
      <c r="J103" s="63"/>
    </row>
    <row r="104" spans="1:10">
      <c r="A104" s="9"/>
      <c r="B104" s="9"/>
      <c r="C104" s="9"/>
      <c r="D104" s="90"/>
      <c r="E104" s="90"/>
      <c r="F104" s="56"/>
      <c r="G104" s="57"/>
      <c r="H104" s="56"/>
      <c r="I104" s="77"/>
      <c r="J104" s="63"/>
    </row>
    <row r="105" spans="1:10" ht="21">
      <c r="A105" s="1" t="s">
        <v>111</v>
      </c>
      <c r="B105" s="59"/>
      <c r="C105" s="59"/>
      <c r="D105" s="94"/>
      <c r="E105" s="94"/>
      <c r="F105" s="70" t="s">
        <v>112</v>
      </c>
      <c r="G105" s="73" t="s">
        <v>9</v>
      </c>
      <c r="H105" s="72"/>
      <c r="I105" s="78"/>
      <c r="J105" s="4"/>
    </row>
    <row r="106" spans="1:10">
      <c r="A106" s="116">
        <v>1</v>
      </c>
      <c r="B106" s="117"/>
      <c r="C106" s="9" t="s">
        <v>93</v>
      </c>
      <c r="D106" s="106"/>
      <c r="E106" s="106"/>
      <c r="F106" s="56"/>
      <c r="G106" s="57" t="s">
        <v>3</v>
      </c>
      <c r="H106" s="56"/>
      <c r="I106" s="79"/>
      <c r="J106" s="9"/>
    </row>
    <row r="107" spans="1:10">
      <c r="A107" s="9"/>
      <c r="B107" s="9"/>
      <c r="C107" s="9"/>
      <c r="D107" s="90"/>
      <c r="E107" s="90"/>
      <c r="F107" s="56"/>
      <c r="G107" s="57"/>
      <c r="H107" s="56"/>
      <c r="I107" s="77"/>
      <c r="J107" s="9"/>
    </row>
    <row r="108" spans="1:10">
      <c r="A108" s="9"/>
      <c r="B108" s="9"/>
      <c r="C108" s="9"/>
      <c r="D108" s="90"/>
      <c r="E108" s="90"/>
      <c r="F108" s="56"/>
      <c r="G108" s="57"/>
      <c r="H108" s="56"/>
      <c r="I108" s="77"/>
      <c r="J108" s="9"/>
    </row>
    <row r="109" spans="1:10">
      <c r="A109" s="9"/>
      <c r="B109" s="9"/>
      <c r="C109" s="9"/>
      <c r="D109" s="90"/>
      <c r="E109" s="90"/>
      <c r="F109" s="56"/>
      <c r="G109" s="57"/>
      <c r="H109" s="56"/>
      <c r="I109" s="77"/>
      <c r="J109" s="9"/>
    </row>
  </sheetData>
  <mergeCells count="1">
    <mergeCell ref="F1:I1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B18"/>
  <sheetViews>
    <sheetView workbookViewId="0">
      <selection activeCell="B4" sqref="B4"/>
    </sheetView>
  </sheetViews>
  <sheetFormatPr defaultColWidth="9" defaultRowHeight="22.5"/>
  <cols>
    <col min="1" max="1" width="22.85546875" style="98" bestFit="1" customWidth="1"/>
    <col min="2" max="2" width="12.28515625" style="98" bestFit="1" customWidth="1"/>
    <col min="3" max="16384" width="9" style="98"/>
  </cols>
  <sheetData>
    <row r="1" spans="1:2">
      <c r="A1" s="124" t="s">
        <v>144</v>
      </c>
    </row>
    <row r="3" spans="1:2">
      <c r="A3" s="121"/>
      <c r="B3" s="98" t="s">
        <v>141</v>
      </c>
    </row>
    <row r="4" spans="1:2">
      <c r="A4" s="122"/>
      <c r="B4" s="98" t="s">
        <v>142</v>
      </c>
    </row>
    <row r="5" spans="1:2">
      <c r="A5" s="123"/>
      <c r="B5" s="98" t="s">
        <v>143</v>
      </c>
    </row>
    <row r="6" spans="1:2">
      <c r="A6" s="98" t="s">
        <v>146</v>
      </c>
    </row>
    <row r="7" spans="1:2">
      <c r="A7" s="98" t="s">
        <v>147</v>
      </c>
    </row>
    <row r="8" spans="1:2">
      <c r="A8" s="98" t="s">
        <v>148</v>
      </c>
    </row>
    <row r="10" spans="1:2">
      <c r="A10" s="124" t="s">
        <v>145</v>
      </c>
    </row>
    <row r="11" spans="1:2">
      <c r="A11" s="98" t="s">
        <v>128</v>
      </c>
      <c r="B11" s="98" t="s">
        <v>136</v>
      </c>
    </row>
    <row r="12" spans="1:2">
      <c r="A12" s="98" t="s">
        <v>130</v>
      </c>
      <c r="B12" s="98">
        <v>57</v>
      </c>
    </row>
    <row r="13" spans="1:2">
      <c r="A13" s="98" t="s">
        <v>129</v>
      </c>
      <c r="B13" s="98">
        <v>58</v>
      </c>
    </row>
    <row r="14" spans="1:2">
      <c r="A14" s="98" t="s">
        <v>134</v>
      </c>
      <c r="B14" s="98">
        <v>32</v>
      </c>
    </row>
    <row r="15" spans="1:2">
      <c r="A15" s="98" t="s">
        <v>131</v>
      </c>
      <c r="B15" s="98">
        <v>63</v>
      </c>
    </row>
    <row r="16" spans="1:2">
      <c r="A16" s="98" t="s">
        <v>132</v>
      </c>
      <c r="B16" s="98">
        <v>53</v>
      </c>
    </row>
    <row r="17" spans="1:2">
      <c r="A17" s="98" t="s">
        <v>133</v>
      </c>
      <c r="B17" s="98">
        <v>2</v>
      </c>
    </row>
    <row r="18" spans="1:2">
      <c r="A18" s="98" t="s">
        <v>135</v>
      </c>
      <c r="B18" s="98">
        <v>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FF"/>
  </sheetPr>
  <dimension ref="A1:K26"/>
  <sheetViews>
    <sheetView view="pageBreakPreview" zoomScaleNormal="100" zoomScaleSheetLayoutView="100" workbookViewId="0">
      <selection activeCell="G7" sqref="G7"/>
    </sheetView>
  </sheetViews>
  <sheetFormatPr defaultColWidth="9" defaultRowHeight="22.5"/>
  <cols>
    <col min="1" max="1" width="3" style="98" customWidth="1"/>
    <col min="2" max="9" width="9" style="98"/>
    <col min="10" max="10" width="6.5703125" style="98" customWidth="1"/>
    <col min="11" max="11" width="12" style="98" customWidth="1"/>
    <col min="12" max="16384" width="9" style="98"/>
  </cols>
  <sheetData>
    <row r="1" spans="2:11" ht="81.75" customHeight="1"/>
    <row r="2" spans="2:11" ht="23.25">
      <c r="B2" s="157" t="s">
        <v>149</v>
      </c>
      <c r="C2" s="157"/>
      <c r="D2" s="157"/>
      <c r="E2" s="157"/>
      <c r="F2" s="157"/>
      <c r="G2" s="157"/>
      <c r="H2" s="157"/>
      <c r="I2" s="136" t="s">
        <v>169</v>
      </c>
      <c r="K2" s="137" t="str">
        <f>calculator!B4</f>
        <v>9120258052</v>
      </c>
    </row>
    <row r="3" spans="2:11" ht="23.25">
      <c r="B3" s="157" t="str">
        <f>calculator!B2</f>
        <v>คณะผู้บริหารและเจ้าหน้าที่บริษัท ดอยคำผลิตภัณฑ์อาหาร จำกัด</v>
      </c>
      <c r="C3" s="157"/>
      <c r="D3" s="157"/>
      <c r="E3" s="157"/>
      <c r="F3" s="157"/>
      <c r="G3" s="157"/>
      <c r="H3" s="157"/>
      <c r="I3" s="130"/>
    </row>
    <row r="4" spans="2:11" ht="23.25">
      <c r="B4" s="157" t="s">
        <v>176</v>
      </c>
      <c r="C4" s="157"/>
      <c r="D4" s="157"/>
      <c r="E4" s="157"/>
      <c r="F4" s="157"/>
      <c r="G4" s="157"/>
      <c r="H4" s="157"/>
    </row>
    <row r="5" spans="2:11" ht="23.25">
      <c r="B5" s="128" t="s">
        <v>7</v>
      </c>
      <c r="C5" s="128"/>
      <c r="D5" s="131"/>
      <c r="E5" s="131"/>
      <c r="F5" s="131"/>
      <c r="G5" s="131"/>
      <c r="H5" s="131"/>
      <c r="I5" s="128"/>
      <c r="J5" s="131"/>
      <c r="K5" s="128" t="s">
        <v>101</v>
      </c>
    </row>
    <row r="6" spans="2:11">
      <c r="B6" s="125" t="s">
        <v>177</v>
      </c>
    </row>
    <row r="7" spans="2:11">
      <c r="B7" s="145" t="s">
        <v>190</v>
      </c>
    </row>
    <row r="8" spans="2:11">
      <c r="B8" s="126" t="s">
        <v>182</v>
      </c>
    </row>
    <row r="9" spans="2:11">
      <c r="B9" s="126"/>
      <c r="C9" s="98" t="s">
        <v>191</v>
      </c>
    </row>
    <row r="10" spans="2:11">
      <c r="B10" s="126"/>
      <c r="C10" s="98" t="s">
        <v>192</v>
      </c>
    </row>
    <row r="11" spans="2:11">
      <c r="B11" s="145" t="s">
        <v>178</v>
      </c>
    </row>
    <row r="12" spans="2:11">
      <c r="B12" s="145" t="s">
        <v>179</v>
      </c>
    </row>
    <row r="13" spans="2:11">
      <c r="B13" s="126" t="s">
        <v>150</v>
      </c>
      <c r="C13" s="132"/>
      <c r="D13" s="132"/>
    </row>
    <row r="14" spans="2:11">
      <c r="B14" s="126"/>
      <c r="C14" s="132"/>
      <c r="D14" s="132"/>
    </row>
    <row r="15" spans="2:11">
      <c r="B15" s="126" t="s">
        <v>151</v>
      </c>
      <c r="C15" s="126"/>
      <c r="I15" s="127"/>
      <c r="K15" s="127">
        <f>calculator!J131</f>
        <v>225060</v>
      </c>
    </row>
    <row r="16" spans="2:11" ht="23.25">
      <c r="B16" s="135" t="s">
        <v>170</v>
      </c>
      <c r="C16" s="135"/>
      <c r="D16" s="138" t="str">
        <f>BAHTTEXT(K15)</f>
        <v>สองแสนสองหมื่นห้าพันหกสิบบาทถ้วน</v>
      </c>
      <c r="E16" s="135"/>
      <c r="F16" s="135"/>
      <c r="G16" s="135"/>
      <c r="H16" s="133"/>
      <c r="I16" s="133"/>
      <c r="J16" s="133"/>
      <c r="K16" s="133"/>
    </row>
    <row r="17" spans="1:11">
      <c r="A17" s="126" t="s">
        <v>153</v>
      </c>
      <c r="H17" s="134" t="s">
        <v>154</v>
      </c>
    </row>
    <row r="18" spans="1:11">
      <c r="A18" s="129" t="s">
        <v>152</v>
      </c>
    </row>
    <row r="19" spans="1:11">
      <c r="A19" s="126"/>
    </row>
    <row r="20" spans="1:11">
      <c r="A20" s="126" t="s">
        <v>155</v>
      </c>
      <c r="B20" s="155" t="s">
        <v>156</v>
      </c>
      <c r="C20" s="155"/>
      <c r="D20" s="155"/>
      <c r="E20" s="155"/>
    </row>
    <row r="21" spans="1:11">
      <c r="A21" s="126" t="s">
        <v>157</v>
      </c>
      <c r="B21" s="155" t="s">
        <v>158</v>
      </c>
      <c r="C21" s="155"/>
      <c r="D21" s="155"/>
      <c r="E21" s="155"/>
      <c r="H21" s="156" t="s">
        <v>180</v>
      </c>
      <c r="I21" s="156"/>
      <c r="J21" s="156"/>
      <c r="K21" s="156"/>
    </row>
    <row r="22" spans="1:11">
      <c r="B22" s="98" t="s">
        <v>162</v>
      </c>
      <c r="F22" s="126" t="s">
        <v>159</v>
      </c>
      <c r="H22" s="155" t="s">
        <v>160</v>
      </c>
      <c r="I22" s="155"/>
      <c r="J22" s="155"/>
      <c r="K22" s="155"/>
    </row>
    <row r="23" spans="1:11">
      <c r="A23" s="126" t="s">
        <v>161</v>
      </c>
      <c r="B23" s="126" t="s">
        <v>164</v>
      </c>
      <c r="H23" s="155" t="s">
        <v>163</v>
      </c>
      <c r="I23" s="155"/>
      <c r="J23" s="155"/>
      <c r="K23" s="155"/>
    </row>
    <row r="24" spans="1:11">
      <c r="A24" s="126" t="s">
        <v>165</v>
      </c>
      <c r="B24" s="98" t="s">
        <v>168</v>
      </c>
      <c r="H24" s="154">
        <f ca="1">TODAY()</f>
        <v>42219</v>
      </c>
      <c r="I24" s="154"/>
      <c r="J24" s="154"/>
      <c r="K24" s="154"/>
    </row>
    <row r="25" spans="1:11">
      <c r="A25" s="126" t="s">
        <v>166</v>
      </c>
      <c r="B25" s="126" t="s">
        <v>167</v>
      </c>
    </row>
    <row r="26" spans="1:11">
      <c r="B26" s="98" t="s">
        <v>181</v>
      </c>
    </row>
  </sheetData>
  <mergeCells count="9">
    <mergeCell ref="H24:K24"/>
    <mergeCell ref="H23:K23"/>
    <mergeCell ref="H22:K22"/>
    <mergeCell ref="H21:K21"/>
    <mergeCell ref="B2:H2"/>
    <mergeCell ref="B3:H3"/>
    <mergeCell ref="B4:H4"/>
    <mergeCell ref="B21:E21"/>
    <mergeCell ref="B20:E20"/>
  </mergeCells>
  <pageMargins left="0.31496062992125984" right="0.31496062992125984" top="0.55118110236220474" bottom="0.55118110236220474" header="0.31496062992125984" footer="0.31496062992125984"/>
  <pageSetup paperSize="9" scale="92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calculator</vt:lpstr>
      <vt:lpstr>price</vt:lpstr>
      <vt:lpstr>ref</vt:lpstr>
      <vt:lpstr>qoutation</vt:lpstr>
      <vt:lpstr>price</vt:lpstr>
      <vt:lpstr>qoutation!Print_Area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ID0176</dc:creator>
  <cp:lastModifiedBy>Natworarat</cp:lastModifiedBy>
  <cp:lastPrinted>2015-07-28T11:43:23Z</cp:lastPrinted>
  <dcterms:created xsi:type="dcterms:W3CDTF">2014-09-01T02:40:35Z</dcterms:created>
  <dcterms:modified xsi:type="dcterms:W3CDTF">2015-08-03T07:07:57Z</dcterms:modified>
</cp:coreProperties>
</file>