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_LU\03_Study visit\2016\"/>
    </mc:Choice>
  </mc:AlternateContent>
  <bookViews>
    <workbookView xWindow="0" yWindow="0" windowWidth="20490" windowHeight="7755" activeTab="1"/>
  </bookViews>
  <sheets>
    <sheet name="คชจ.ทีม" sheetId="3" r:id="rId1"/>
    <sheet name="ทีมใต้" sheetId="1" r:id="rId2"/>
    <sheet name="ทีมเพชรบุรี" sheetId="2" r:id="rId3"/>
  </sheets>
  <definedNames>
    <definedName name="_xlnm.Print_Area" localSheetId="1">ทีมใต้!$A$1:$AJ$16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3" l="1"/>
  <c r="D7" i="3" l="1"/>
  <c r="C7" i="3"/>
  <c r="C20" i="3" l="1"/>
  <c r="C18" i="3" s="1"/>
  <c r="C24" i="3"/>
  <c r="C23" i="3" s="1"/>
  <c r="C16" i="3"/>
  <c r="C21" i="3"/>
  <c r="B4" i="3"/>
  <c r="S9" i="2"/>
  <c r="C15" i="3"/>
  <c r="C13" i="3" s="1"/>
  <c r="C12" i="3"/>
  <c r="C11" i="3"/>
  <c r="C10" i="3"/>
  <c r="C9" i="3" l="1"/>
  <c r="S8" i="2"/>
  <c r="S7" i="2"/>
  <c r="S6" i="2"/>
  <c r="S10" i="2" s="1"/>
  <c r="C8" i="3" l="1"/>
  <c r="AJ14" i="1"/>
  <c r="AJ15" i="1"/>
  <c r="AJ6" i="1" l="1"/>
  <c r="AJ7" i="1"/>
  <c r="AJ8" i="1"/>
  <c r="AJ9" i="1"/>
  <c r="AJ10" i="1"/>
  <c r="AJ11" i="1"/>
  <c r="AJ12" i="1"/>
  <c r="AJ13" i="1"/>
  <c r="AJ5" i="1"/>
  <c r="AJ16" i="1" l="1"/>
  <c r="Y18" i="1" s="1"/>
  <c r="Y20" i="1" s="1"/>
  <c r="B3" i="3" s="1"/>
  <c r="B6" i="3" s="1"/>
</calcChain>
</file>

<file path=xl/sharedStrings.xml><?xml version="1.0" encoding="utf-8"?>
<sst xmlns="http://schemas.openxmlformats.org/spreadsheetml/2006/main" count="114" uniqueCount="92">
  <si>
    <t>จ.นราธิวาส</t>
  </si>
  <si>
    <t>จ.ปัตตานี</t>
  </si>
  <si>
    <t>จ.ยะลา</t>
  </si>
  <si>
    <t>จ.ตรัง</t>
  </si>
  <si>
    <t>จ.น่าน</t>
  </si>
  <si>
    <t>กรุงเทพฯ</t>
  </si>
  <si>
    <t>โครงการปิดทองหลังพระฯ จ.น่าน</t>
  </si>
  <si>
    <t>1.นายตัคคียุดดีน ลอแม (ต๊ะ)</t>
  </si>
  <si>
    <t>2.นางสาวมัรญาณี กาเดร์ (ยัง)</t>
  </si>
  <si>
    <t>3.นางสาวไอยซะห์ บูระซา (ซะ)</t>
  </si>
  <si>
    <t>4.นายมะดีสาน สาฮีบาตู (ยัง)</t>
  </si>
  <si>
    <t>5.นายสนธยา พรหมดำเนิน (กาน)</t>
  </si>
  <si>
    <t>6.นายกัสมัน แวกะจิ (มัง)</t>
  </si>
  <si>
    <t>7.นายอภิสิทธิ์ ศรนิรันด์(เบนซ์)</t>
  </si>
  <si>
    <t>8.นายปวริศร์ จิณเสน (โค๊ก)</t>
  </si>
  <si>
    <t>9.นายอนุชภูมิ จารุจินดา (ชะอม)</t>
  </si>
  <si>
    <t>ภูมิลำเนา</t>
  </si>
  <si>
    <t>ชื่อ-สกุล</t>
  </si>
  <si>
    <t>รวม
(วัน)</t>
  </si>
  <si>
    <t>ตารางเช็ควัน การฝึกปฏิบัติงานภาคสนาม เจ้าหน้าที่ฝึกปฏิบัติงานสถาบันส่งเสริมและพัฒนากิจกรรมปิดทองหลังพระฯ พื้นที่ จ.น่าน</t>
  </si>
  <si>
    <t>ค่าอาหารวันละ 200 บาท/คน</t>
  </si>
  <si>
    <t>เป็นเงิน</t>
  </si>
  <si>
    <t>รวมยอดประมาณการค่าใช้จ่าย</t>
  </si>
  <si>
    <t>ค่ารถตู้เดินทางไปส่ง ต.ขุนน่าน (2/11/58)</t>
  </si>
  <si>
    <t>โอนเข้าบัญชี นายศักดรินทร์ นุแปงถา  ธ.ไทยพาณิชย์ 7322274395</t>
  </si>
  <si>
    <t>อายุ
(ปี)</t>
  </si>
  <si>
    <t>1.นายมงคลชัย รักจงเจริญ (มาดี)</t>
  </si>
  <si>
    <t>เพชรบุรี</t>
  </si>
  <si>
    <t>2.นายสุธี ต้นน้ำเพชร (สุธี)</t>
  </si>
  <si>
    <t>3.นางสาวรวิวรรณ  โจโฉ (ฟ้า)</t>
  </si>
  <si>
    <t>รวม</t>
  </si>
  <si>
    <t>สถาบันฯ สนับสนุนค่าอาหารให้ตามจำนวนเวลาการฝึกปฏิบัติงาน</t>
  </si>
  <si>
    <t>หมายเหตุ</t>
  </si>
  <si>
    <t>ฝึกกับปิดทองน่าน</t>
  </si>
  <si>
    <t>ฝึกกับแม่ฟ้าหลวงฯและทีมภาคสนาม</t>
  </si>
  <si>
    <t xml:space="preserve"> สถาบันฯได้รับนโยบายจาก 888 ที่ จ.กาฬสินธุ์ ให้นำเจ้าหน้าที่/อสพ.จ.เพชรบุรี จำนวน 3 คน ไปเรียนรู้งาน ด้านมิติป่า ในพื้นที่ต้นแบบฯ จ.น่าน
 ประกอบด้วย</t>
  </si>
  <si>
    <t>เป็นเงิน  9,000 บาท (คนละ 200 บาทต่อวัน)</t>
  </si>
  <si>
    <t xml:space="preserve"> - 2 คนชุดแรก ระยะเวลา 19 วัน</t>
  </si>
  <si>
    <t xml:space="preserve"> - 2 คนชุดสอง ระยะเวลา 11 วัน</t>
  </si>
  <si>
    <t>รับ</t>
  </si>
  <si>
    <t>จ่าย</t>
  </si>
  <si>
    <t>คงเหลือ</t>
  </si>
  <si>
    <t xml:space="preserve"> - 7 คนชุดแรก ระยะเวลา 26 วัน</t>
  </si>
  <si>
    <t xml:space="preserve"> - 3 คนชุดแรก ระยะเวลา 15 วัน</t>
  </si>
  <si>
    <t>4.นายณัฐพล ใจกว้าง (ณัฐ)</t>
  </si>
  <si>
    <t xml:space="preserve"> - 1 คนชุดสอง ระยะเวลา 11 วัน</t>
  </si>
  <si>
    <t>ยอดเงินสำรองจ่าย จากสถาบันฯ งวด 1</t>
  </si>
  <si>
    <t>ยอดเงินสำรองจ่าย จากสถาบันฯ งวด 2</t>
  </si>
  <si>
    <t>1.ค่าอาหาร มื้อละ 200 บาท/คน/วัน</t>
  </si>
  <si>
    <t>2. ค่ารถตู้เดินทางส่งชุดแรก เข้าพื้นที่ ต.ขุนน่าน</t>
  </si>
  <si>
    <t>รายการค่าใช้จ่าย</t>
  </si>
  <si>
    <t>เดือน พ.ย. 58</t>
  </si>
  <si>
    <t xml:space="preserve"> 1.1 ทีมภาคใต้ 11 คน</t>
  </si>
  <si>
    <t xml:space="preserve"> 1.2 ทีมเพชรบุรี (4 คน)</t>
  </si>
  <si>
    <t>3. รายการอุปกรณ์เครื่องนอนและของใช้</t>
  </si>
  <si>
    <t xml:space="preserve"> 3.1 เต้นพร้อมชุดเครื่องนอนทีม ชุดแรก 9 ชุด</t>
  </si>
  <si>
    <t xml:space="preserve"> 3.2 เต้นพร้อมชุดเครื่องนอนทีม ชุดสอง 2 ชุด</t>
  </si>
  <si>
    <t xml:space="preserve"> 3.3 อุปกรณ์เครื่องครัว มุสลิม</t>
  </si>
  <si>
    <t xml:space="preserve"> 1.3 ค่าอาหารระหว่างฝึกปฏิบัติงาน สนง.น่าน</t>
  </si>
  <si>
    <t>4. ค่าเดินทาง</t>
  </si>
  <si>
    <t xml:space="preserve"> 4.1 ค่าแท็กซี่และอาหาร</t>
  </si>
  <si>
    <t>มีใบรับรองแทนใบเสร็จ</t>
  </si>
  <si>
    <t>มีบิล (ขอบิลภาษีสถาบันฯ)</t>
  </si>
  <si>
    <t>บิลร้านขวัญนคร</t>
  </si>
  <si>
    <t>ค่าใช้จ่ายที่เกิดขึ้นทั้งหมด</t>
  </si>
  <si>
    <t>รวมยอดเงินสำรองจ่าย</t>
  </si>
  <si>
    <t>9,000 สนง.น่านสำรองจ่าย</t>
  </si>
  <si>
    <t>เงินสดจากพี่ณัฐ</t>
  </si>
  <si>
    <t xml:space="preserve"> +ค่าเดินทาง 500 (ปอนด์)</t>
  </si>
  <si>
    <t xml:space="preserve"> 3.4 ยาสามัญทีม</t>
  </si>
  <si>
    <t>มีบิล</t>
  </si>
  <si>
    <t xml:space="preserve"> 4.2 ทีมไปศึกษาดูงาน ดอยตุง </t>
  </si>
  <si>
    <t>ยังไม่ได้รับเอกสารรับเงิน จาก มฟล.</t>
  </si>
  <si>
    <t>รวมยอดทั้งหมด 9,200 บาท</t>
  </si>
  <si>
    <t>จ.สุรินทร์</t>
  </si>
  <si>
    <t>10.นายนุรดี ลาเตะ (ดี)</t>
  </si>
  <si>
    <t>11.นางสาวจิดาภา สุขสานต์ (ปอร์น)</t>
  </si>
  <si>
    <t>ใบรับรองแทนใบเสร็จ มฟล.</t>
  </si>
  <si>
    <t>รวมยอดอยู่กับใบ งบ มฟล.</t>
  </si>
  <si>
    <t xml:space="preserve"> + เงินสดที่ให้ถือแล้ว</t>
  </si>
  <si>
    <t xml:space="preserve"> </t>
  </si>
  <si>
    <t>คืนสถาบันฯ</t>
  </si>
  <si>
    <t>สนง.น่านดำเนินการ โอนให้พี่แมน</t>
  </si>
  <si>
    <t xml:space="preserve"> ค่าใช้จ่ายรวม</t>
  </si>
  <si>
    <t>มอบให้ทีมสำรองจ่าย จ.ขอนแก่น</t>
  </si>
  <si>
    <t>มอบให้เบ้นท์ เคลียร์สถาบันฯ</t>
  </si>
  <si>
    <t>เคลียร์ สนง.น่านเรียบร้อยแล้ว</t>
  </si>
  <si>
    <t>อยู่ สนง.น่าน 1 วัน</t>
  </si>
  <si>
    <t>ส่งให้ เปียงก่อ</t>
  </si>
  <si>
    <t>Clear</t>
  </si>
  <si>
    <t>/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</si>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</sst>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BrowalliaUPC"/>
      <family val="2"/>
    </font>
    <font>
      <b/>
      <sz val="16"/>
      <color theme="1"/>
      <name val="BrowalliaUPC"/>
      <family val="2"/>
    </font>
    <font>
      <b/>
      <sz val="18"/>
      <color theme="1"/>
      <name val="BrowalliaUPC"/>
      <family val="2"/>
    </font>
    <font>
      <i/>
      <sz val="14"/>
      <color theme="1"/>
      <name val="BrowalliaUPC"/>
      <family val="2"/>
    </font>
    <font>
      <sz val="11"/>
      <color theme="1"/>
      <name val="Calibri"/>
      <family val="2"/>
      <charset val="222"/>
      <scheme val="minor"/>
    </font>
    <font>
      <sz val="16"/>
      <color rgb="FFFF0000"/>
      <name val="BrowalliaUPC"/>
      <family val="2"/>
    </font>
    <font>
      <i/>
      <sz val="16"/>
      <color theme="1"/>
      <name val="BrowalliaUPC"/>
      <family val="2"/>
    </font>
    <font>
      <sz val="16"/>
      <color rgb="FF0070C0"/>
      <name val="BrowalliaUPC"/>
      <family val="2"/>
    </font>
    <font>
      <sz val="16"/>
      <name val="BrowalliaUPC"/>
      <family val="2"/>
    </font>
    <font>
      <b/>
      <sz val="16"/>
      <color rgb="FFFF0000"/>
      <name val="BrowalliaUPC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1" fillId="6" borderId="1" xfId="0" applyFont="1" applyFill="1" applyBorder="1"/>
    <xf numFmtId="0" fontId="1" fillId="7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Fill="1" applyBorder="1"/>
    <xf numFmtId="0" fontId="4" fillId="6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8" xfId="0" applyFont="1" applyBorder="1"/>
    <xf numFmtId="0" fontId="1" fillId="6" borderId="1" xfId="0" applyFont="1" applyFill="1" applyBorder="1"/>
    <xf numFmtId="3" fontId="1" fillId="0" borderId="0" xfId="0" applyNumberFormat="1" applyFont="1"/>
    <xf numFmtId="0" fontId="7" fillId="0" borderId="0" xfId="0" applyFont="1"/>
    <xf numFmtId="0" fontId="2" fillId="0" borderId="12" xfId="0" applyFont="1" applyBorder="1" applyAlignment="1">
      <alignment horizontal="center"/>
    </xf>
    <xf numFmtId="3" fontId="2" fillId="0" borderId="0" xfId="0" applyNumberFormat="1" applyFont="1"/>
    <xf numFmtId="0" fontId="1" fillId="4" borderId="1" xfId="0" applyFont="1" applyFill="1" applyBorder="1"/>
    <xf numFmtId="165" fontId="1" fillId="0" borderId="0" xfId="1" applyNumberFormat="1" applyFont="1"/>
    <xf numFmtId="3" fontId="2" fillId="0" borderId="15" xfId="0" applyNumberFormat="1" applyFont="1" applyBorder="1"/>
    <xf numFmtId="3" fontId="2" fillId="0" borderId="14" xfId="0" applyNumberFormat="1" applyFont="1" applyBorder="1"/>
    <xf numFmtId="0" fontId="2" fillId="0" borderId="1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3" fontId="2" fillId="0" borderId="10" xfId="0" applyNumberFormat="1" applyFont="1" applyBorder="1"/>
    <xf numFmtId="0" fontId="2" fillId="0" borderId="10" xfId="0" applyFont="1" applyBorder="1"/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3" fontId="10" fillId="0" borderId="15" xfId="0" applyNumberFormat="1" applyFont="1" applyBorder="1"/>
    <xf numFmtId="0" fontId="1" fillId="8" borderId="12" xfId="0" applyFont="1" applyFill="1" applyBorder="1"/>
    <xf numFmtId="0" fontId="6" fillId="8" borderId="12" xfId="0" applyFont="1" applyFill="1" applyBorder="1"/>
    <xf numFmtId="3" fontId="1" fillId="0" borderId="8" xfId="0" applyNumberFormat="1" applyFont="1" applyBorder="1"/>
    <xf numFmtId="0" fontId="1" fillId="4" borderId="0" xfId="0" applyFont="1" applyFill="1"/>
    <xf numFmtId="3" fontId="6" fillId="4" borderId="0" xfId="0" applyNumberFormat="1" applyFont="1" applyFill="1"/>
    <xf numFmtId="0" fontId="6" fillId="0" borderId="15" xfId="0" applyFont="1" applyBorder="1" applyAlignment="1">
      <alignment horizontal="center"/>
    </xf>
    <xf numFmtId="3" fontId="1" fillId="8" borderId="12" xfId="0" applyNumberFormat="1" applyFont="1" applyFill="1" applyBorder="1"/>
    <xf numFmtId="0" fontId="1" fillId="9" borderId="0" xfId="0" applyFont="1" applyFill="1"/>
    <xf numFmtId="3" fontId="1" fillId="9" borderId="0" xfId="0" applyNumberFormat="1" applyFont="1" applyFill="1"/>
    <xf numFmtId="3" fontId="6" fillId="9" borderId="0" xfId="0" applyNumberFormat="1" applyFont="1" applyFill="1"/>
    <xf numFmtId="3" fontId="8" fillId="9" borderId="0" xfId="0" applyNumberFormat="1" applyFont="1" applyFill="1"/>
    <xf numFmtId="0" fontId="8" fillId="9" borderId="0" xfId="0" applyFont="1" applyFill="1"/>
    <xf numFmtId="3" fontId="2" fillId="8" borderId="12" xfId="0" applyNumberFormat="1" applyFont="1" applyFill="1" applyBorder="1"/>
    <xf numFmtId="0" fontId="6" fillId="9" borderId="0" xfId="0" applyFont="1" applyFill="1"/>
    <xf numFmtId="0" fontId="6" fillId="0" borderId="0" xfId="0" applyFont="1"/>
    <xf numFmtId="0" fontId="6" fillId="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" fontId="2" fillId="0" borderId="11" xfId="0" applyNumberFormat="1" applyFont="1" applyBorder="1" applyAlignment="1">
      <alignment horizont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165" fontId="6" fillId="0" borderId="0" xfId="1" applyNumberFormat="1" applyFont="1" applyAlignment="1">
      <alignment horizontal="center"/>
    </xf>
    <xf numFmtId="0" fontId="1" fillId="0" borderId="10" xfId="0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19" zoomScaleNormal="100" workbookViewId="0">
      <selection activeCell="B23" sqref="B23"/>
    </sheetView>
  </sheetViews>
  <sheetFormatPr defaultColWidth="9" defaultRowHeight="22.5"/>
  <cols>
    <col min="1" max="1" width="40.42578125" style="21" bestFit="1" customWidth="1"/>
    <col min="2" max="2" width="12.28515625" style="21" bestFit="1" customWidth="1"/>
    <col min="3" max="3" width="7" style="21" bestFit="1" customWidth="1"/>
    <col min="4" max="4" width="7.85546875" style="21" bestFit="1" customWidth="1"/>
    <col min="5" max="5" width="25.5703125" style="21" bestFit="1" customWidth="1"/>
    <col min="6" max="6" width="4.5703125" style="2" customWidth="1"/>
    <col min="7" max="16384" width="9" style="21"/>
  </cols>
  <sheetData>
    <row r="1" spans="1:6">
      <c r="A1" s="28" t="s">
        <v>80</v>
      </c>
      <c r="B1" s="28" t="s">
        <v>51</v>
      </c>
    </row>
    <row r="2" spans="1:6" ht="23.25">
      <c r="A2" s="29" t="s">
        <v>50</v>
      </c>
      <c r="B2" s="29" t="s">
        <v>39</v>
      </c>
      <c r="C2" s="29" t="s">
        <v>40</v>
      </c>
      <c r="D2" s="29" t="s">
        <v>41</v>
      </c>
      <c r="E2" s="29" t="s">
        <v>32</v>
      </c>
      <c r="F2" s="59" t="s">
        <v>89</v>
      </c>
    </row>
    <row r="3" spans="1:6">
      <c r="A3" s="21" t="s">
        <v>46</v>
      </c>
      <c r="B3" s="27">
        <f>ทีมใต้!Y20</f>
        <v>51050</v>
      </c>
      <c r="E3" s="21" t="s">
        <v>79</v>
      </c>
      <c r="F3" s="59"/>
    </row>
    <row r="4" spans="1:6">
      <c r="A4" s="21" t="s">
        <v>47</v>
      </c>
      <c r="B4" s="27">
        <f>5880+500</f>
        <v>6380</v>
      </c>
      <c r="E4" s="21" t="s">
        <v>68</v>
      </c>
      <c r="F4" s="59"/>
    </row>
    <row r="5" spans="1:6">
      <c r="A5" s="21" t="s">
        <v>67</v>
      </c>
      <c r="B5" s="27">
        <v>22000</v>
      </c>
      <c r="F5" s="59"/>
    </row>
    <row r="6" spans="1:6" ht="24" thickBot="1">
      <c r="A6" s="36" t="s">
        <v>65</v>
      </c>
      <c r="B6" s="37">
        <f>SUM(B3:B5)</f>
        <v>79430</v>
      </c>
      <c r="C6" s="38"/>
      <c r="D6" s="38"/>
      <c r="E6" s="38"/>
      <c r="F6" s="59"/>
    </row>
    <row r="7" spans="1:6" ht="24.75" thickTop="1" thickBot="1">
      <c r="A7" s="35" t="s">
        <v>64</v>
      </c>
      <c r="B7" s="33"/>
      <c r="C7" s="33">
        <f>C8+C17+C18+C23</f>
        <v>79182</v>
      </c>
      <c r="D7" s="42">
        <f>B6-C7</f>
        <v>248</v>
      </c>
      <c r="E7" s="48" t="s">
        <v>81</v>
      </c>
      <c r="F7" s="59" t="s">
        <v>90</v>
      </c>
    </row>
    <row r="8" spans="1:6" ht="24.75" thickTop="1" thickBot="1">
      <c r="A8" s="24" t="s">
        <v>48</v>
      </c>
      <c r="B8" s="24"/>
      <c r="C8" s="34">
        <f>C9+C13+C16</f>
        <v>53297</v>
      </c>
      <c r="E8" s="39" t="s">
        <v>77</v>
      </c>
      <c r="F8" s="59" t="s">
        <v>90</v>
      </c>
    </row>
    <row r="9" spans="1:6" ht="24" thickTop="1">
      <c r="A9" s="24" t="s">
        <v>52</v>
      </c>
      <c r="B9" s="24"/>
      <c r="C9" s="30">
        <f>SUM(C10:C12)</f>
        <v>48400</v>
      </c>
      <c r="F9" s="59"/>
    </row>
    <row r="10" spans="1:6">
      <c r="A10" s="21" t="s">
        <v>42</v>
      </c>
      <c r="C10" s="27">
        <f>26*200*7</f>
        <v>36400</v>
      </c>
      <c r="F10" s="59"/>
    </row>
    <row r="11" spans="1:6">
      <c r="A11" s="21" t="s">
        <v>37</v>
      </c>
      <c r="C11" s="27">
        <f>19*200*2</f>
        <v>7600</v>
      </c>
      <c r="F11" s="59"/>
    </row>
    <row r="12" spans="1:6">
      <c r="A12" s="21" t="s">
        <v>38</v>
      </c>
      <c r="C12" s="27">
        <f>11*200*2</f>
        <v>4400</v>
      </c>
      <c r="F12" s="59"/>
    </row>
    <row r="13" spans="1:6" ht="23.25">
      <c r="A13" s="24" t="s">
        <v>53</v>
      </c>
      <c r="B13" s="24"/>
      <c r="C13" s="30">
        <f>SUM(C14:C15)</f>
        <v>2200</v>
      </c>
      <c r="F13" s="59"/>
    </row>
    <row r="14" spans="1:6">
      <c r="A14" s="46" t="s">
        <v>43</v>
      </c>
      <c r="B14" s="46"/>
      <c r="C14" s="46"/>
      <c r="D14" s="46"/>
      <c r="E14" s="47" t="s">
        <v>66</v>
      </c>
      <c r="F14" s="59" t="s">
        <v>91</v>
      </c>
    </row>
    <row r="15" spans="1:6">
      <c r="A15" s="21" t="s">
        <v>45</v>
      </c>
      <c r="C15" s="27">
        <f>11*200*1</f>
        <v>2200</v>
      </c>
      <c r="F15" s="59"/>
    </row>
    <row r="16" spans="1:6" ht="23.25">
      <c r="A16" s="24" t="s">
        <v>58</v>
      </c>
      <c r="B16" s="24"/>
      <c r="C16" s="30">
        <f>858+1839</f>
        <v>2697</v>
      </c>
      <c r="E16" s="39" t="s">
        <v>78</v>
      </c>
      <c r="F16" s="59" t="s">
        <v>90</v>
      </c>
    </row>
    <row r="17" spans="1:6" ht="24" thickBot="1">
      <c r="A17" s="24" t="s">
        <v>49</v>
      </c>
      <c r="B17" s="24"/>
      <c r="C17" s="34">
        <v>2680</v>
      </c>
      <c r="D17" s="24"/>
      <c r="E17" s="21" t="s">
        <v>62</v>
      </c>
      <c r="F17" s="59"/>
    </row>
    <row r="18" spans="1:6" ht="24.75" thickTop="1" thickBot="1">
      <c r="A18" s="24" t="s">
        <v>54</v>
      </c>
      <c r="B18" s="24"/>
      <c r="C18" s="33">
        <f>SUM(C19:C22)</f>
        <v>21193</v>
      </c>
      <c r="D18" s="24"/>
      <c r="E18" s="24"/>
      <c r="F18" s="59" t="s">
        <v>90</v>
      </c>
    </row>
    <row r="19" spans="1:6" ht="23.25" thickTop="1">
      <c r="A19" s="40" t="s">
        <v>55</v>
      </c>
      <c r="B19" s="40"/>
      <c r="C19" s="41">
        <v>15460</v>
      </c>
      <c r="E19" s="21" t="s">
        <v>63</v>
      </c>
      <c r="F19" s="59"/>
    </row>
    <row r="20" spans="1:6">
      <c r="A20" s="40" t="s">
        <v>56</v>
      </c>
      <c r="B20" s="40"/>
      <c r="C20" s="41">
        <f>1740+998+1615</f>
        <v>4353</v>
      </c>
      <c r="E20" s="21" t="s">
        <v>61</v>
      </c>
      <c r="F20" s="59"/>
    </row>
    <row r="21" spans="1:6">
      <c r="A21" s="21" t="s">
        <v>57</v>
      </c>
      <c r="C21" s="21">
        <f>745+250</f>
        <v>995</v>
      </c>
      <c r="E21" s="21" t="s">
        <v>61</v>
      </c>
      <c r="F21" s="59"/>
    </row>
    <row r="22" spans="1:6">
      <c r="A22" s="21" t="s">
        <v>69</v>
      </c>
      <c r="C22" s="21">
        <v>385</v>
      </c>
      <c r="E22" s="21" t="s">
        <v>70</v>
      </c>
      <c r="F22" s="59"/>
    </row>
    <row r="23" spans="1:6" ht="24" thickBot="1">
      <c r="A23" s="24" t="s">
        <v>59</v>
      </c>
      <c r="B23" s="24"/>
      <c r="C23" s="34">
        <f>C24</f>
        <v>2012</v>
      </c>
      <c r="F23" s="59" t="s">
        <v>90</v>
      </c>
    </row>
    <row r="24" spans="1:6" ht="23.25" thickTop="1">
      <c r="A24" s="25" t="s">
        <v>60</v>
      </c>
      <c r="B24" s="25"/>
      <c r="C24" s="45">
        <f>400+1612</f>
        <v>2012</v>
      </c>
      <c r="D24" s="25"/>
      <c r="E24" s="25" t="s">
        <v>61</v>
      </c>
      <c r="F24" s="59"/>
    </row>
    <row r="25" spans="1:6" ht="23.25">
      <c r="A25" s="43" t="s">
        <v>71</v>
      </c>
      <c r="B25" s="55">
        <v>65200</v>
      </c>
      <c r="C25" s="49"/>
      <c r="D25" s="43"/>
      <c r="E25" s="44" t="s">
        <v>82</v>
      </c>
      <c r="F25" s="59"/>
    </row>
    <row r="26" spans="1:6">
      <c r="A26" s="50" t="s">
        <v>83</v>
      </c>
      <c r="B26" s="51"/>
      <c r="C26" s="51">
        <v>36638</v>
      </c>
      <c r="D26" s="50"/>
      <c r="E26" s="50"/>
      <c r="F26" s="59"/>
    </row>
    <row r="27" spans="1:6">
      <c r="A27" s="50" t="s">
        <v>41</v>
      </c>
      <c r="B27" s="51"/>
      <c r="C27" s="53">
        <f>B25-C26-C28</f>
        <v>8562</v>
      </c>
      <c r="D27" s="54"/>
      <c r="E27" s="54" t="s">
        <v>86</v>
      </c>
      <c r="F27" s="59" t="s">
        <v>90</v>
      </c>
    </row>
    <row r="28" spans="1:6">
      <c r="A28" s="50" t="s">
        <v>84</v>
      </c>
      <c r="B28" s="51"/>
      <c r="C28" s="52">
        <v>20000</v>
      </c>
      <c r="D28" s="50"/>
      <c r="E28" s="56" t="s">
        <v>85</v>
      </c>
      <c r="F28" s="59" t="s">
        <v>91</v>
      </c>
    </row>
  </sheetData>
  <pageMargins left="0.7" right="0.7" top="0.75" bottom="0.75" header="0.3" footer="0.3"/>
  <pageSetup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tabSelected="1" zoomScaleNormal="100" workbookViewId="0">
      <selection activeCell="N12" sqref="N12"/>
    </sheetView>
  </sheetViews>
  <sheetFormatPr defaultColWidth="9" defaultRowHeight="22.5"/>
  <cols>
    <col min="1" max="1" width="28" style="1" customWidth="1"/>
    <col min="2" max="2" width="9.7109375" style="1" customWidth="1"/>
    <col min="3" max="10" width="3.140625" style="1" customWidth="1"/>
    <col min="11" max="35" width="3.28515625" style="1" customWidth="1"/>
    <col min="36" max="36" width="6.140625" style="1" customWidth="1"/>
    <col min="37" max="16384" width="9" style="1"/>
  </cols>
  <sheetData>
    <row r="1" spans="1:36" ht="23.25">
      <c r="A1" s="63" t="s">
        <v>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</row>
    <row r="2" spans="1:36" ht="23.25">
      <c r="A2" s="63" t="s">
        <v>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</row>
    <row r="3" spans="1:36" ht="23.25">
      <c r="A3" s="64" t="s">
        <v>17</v>
      </c>
      <c r="B3" s="64" t="s">
        <v>16</v>
      </c>
      <c r="C3" s="66">
        <v>240605</v>
      </c>
      <c r="D3" s="67"/>
      <c r="E3" s="67"/>
      <c r="F3" s="67"/>
      <c r="G3" s="67"/>
      <c r="H3" s="68"/>
      <c r="I3" s="69">
        <v>240636</v>
      </c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1" t="s">
        <v>18</v>
      </c>
    </row>
    <row r="4" spans="1:36" s="2" customFormat="1">
      <c r="A4" s="65"/>
      <c r="B4" s="65"/>
      <c r="C4" s="16">
        <v>26</v>
      </c>
      <c r="D4" s="17">
        <v>27</v>
      </c>
      <c r="E4" s="17">
        <v>28</v>
      </c>
      <c r="F4" s="17">
        <v>29</v>
      </c>
      <c r="G4" s="17">
        <v>30</v>
      </c>
      <c r="H4" s="17">
        <v>31</v>
      </c>
      <c r="I4" s="18">
        <v>1</v>
      </c>
      <c r="J4" s="4">
        <v>2</v>
      </c>
      <c r="K4" s="4">
        <v>3</v>
      </c>
      <c r="L4" s="4">
        <v>4</v>
      </c>
      <c r="M4" s="4">
        <v>5</v>
      </c>
      <c r="N4" s="4">
        <v>6</v>
      </c>
      <c r="O4" s="4">
        <v>7</v>
      </c>
      <c r="P4" s="4">
        <v>8</v>
      </c>
      <c r="Q4" s="4">
        <v>9</v>
      </c>
      <c r="R4" s="4">
        <v>10</v>
      </c>
      <c r="S4" s="4">
        <v>11</v>
      </c>
      <c r="T4" s="4">
        <v>12</v>
      </c>
      <c r="U4" s="4">
        <v>13</v>
      </c>
      <c r="V4" s="4">
        <v>14</v>
      </c>
      <c r="W4" s="4">
        <v>15</v>
      </c>
      <c r="X4" s="4">
        <v>16</v>
      </c>
      <c r="Y4" s="4">
        <v>17</v>
      </c>
      <c r="Z4" s="4">
        <v>18</v>
      </c>
      <c r="AA4" s="4">
        <v>19</v>
      </c>
      <c r="AB4" s="4">
        <v>20</v>
      </c>
      <c r="AC4" s="4">
        <v>21</v>
      </c>
      <c r="AD4" s="4">
        <v>22</v>
      </c>
      <c r="AE4" s="4">
        <v>23</v>
      </c>
      <c r="AF4" s="4">
        <v>24</v>
      </c>
      <c r="AG4" s="4">
        <v>25</v>
      </c>
      <c r="AH4" s="4">
        <v>26</v>
      </c>
      <c r="AI4" s="4">
        <v>27</v>
      </c>
      <c r="AJ4" s="62"/>
    </row>
    <row r="5" spans="1:36">
      <c r="A5" s="3" t="s">
        <v>7</v>
      </c>
      <c r="B5" s="3" t="s">
        <v>0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1</v>
      </c>
      <c r="AA5" s="3">
        <v>1</v>
      </c>
      <c r="AB5" s="3">
        <v>1</v>
      </c>
      <c r="AC5" s="3">
        <v>1</v>
      </c>
      <c r="AD5" s="3">
        <v>1</v>
      </c>
      <c r="AE5" s="3">
        <v>1</v>
      </c>
      <c r="AF5" s="3">
        <v>1</v>
      </c>
      <c r="AG5" s="3">
        <v>1</v>
      </c>
      <c r="AH5" s="3">
        <v>1</v>
      </c>
      <c r="AI5" s="3">
        <v>1</v>
      </c>
      <c r="AJ5" s="4">
        <f t="shared" ref="AJ5:AJ15" si="0">SUM(J5:AI5)</f>
        <v>26</v>
      </c>
    </row>
    <row r="6" spans="1:36">
      <c r="A6" s="3" t="s">
        <v>8</v>
      </c>
      <c r="B6" s="3" t="s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1</v>
      </c>
      <c r="Y6" s="3">
        <v>1</v>
      </c>
      <c r="Z6" s="3">
        <v>1</v>
      </c>
      <c r="AA6" s="3">
        <v>1</v>
      </c>
      <c r="AB6" s="3">
        <v>1</v>
      </c>
      <c r="AC6" s="3">
        <v>1</v>
      </c>
      <c r="AD6" s="3">
        <v>1</v>
      </c>
      <c r="AE6" s="3">
        <v>1</v>
      </c>
      <c r="AF6" s="3">
        <v>1</v>
      </c>
      <c r="AG6" s="3">
        <v>1</v>
      </c>
      <c r="AH6" s="3">
        <v>1</v>
      </c>
      <c r="AI6" s="3">
        <v>1</v>
      </c>
      <c r="AJ6" s="4">
        <f t="shared" si="0"/>
        <v>26</v>
      </c>
    </row>
    <row r="7" spans="1:36">
      <c r="A7" s="3" t="s">
        <v>9</v>
      </c>
      <c r="B7" s="3" t="s">
        <v>2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  <c r="AF7" s="3">
        <v>1</v>
      </c>
      <c r="AG7" s="3">
        <v>1</v>
      </c>
      <c r="AH7" s="3">
        <v>1</v>
      </c>
      <c r="AI7" s="3">
        <v>1</v>
      </c>
      <c r="AJ7" s="4">
        <f t="shared" si="0"/>
        <v>26</v>
      </c>
    </row>
    <row r="8" spans="1:36">
      <c r="A8" s="3" t="s">
        <v>10</v>
      </c>
      <c r="B8" s="3" t="s">
        <v>0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>
        <v>1</v>
      </c>
      <c r="AF8" s="3">
        <v>1</v>
      </c>
      <c r="AG8" s="3">
        <v>1</v>
      </c>
      <c r="AH8" s="3">
        <v>1</v>
      </c>
      <c r="AI8" s="3">
        <v>1</v>
      </c>
      <c r="AJ8" s="4">
        <f t="shared" si="0"/>
        <v>26</v>
      </c>
    </row>
    <row r="9" spans="1:36">
      <c r="A9" s="3" t="s">
        <v>11</v>
      </c>
      <c r="B9" s="3" t="s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4">
        <f t="shared" si="0"/>
        <v>26</v>
      </c>
    </row>
    <row r="10" spans="1:36">
      <c r="A10" s="3" t="s">
        <v>12</v>
      </c>
      <c r="B10" s="3" t="s">
        <v>0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>
        <v>1</v>
      </c>
      <c r="AE10" s="3">
        <v>1</v>
      </c>
      <c r="AF10" s="3">
        <v>1</v>
      </c>
      <c r="AG10" s="3">
        <v>1</v>
      </c>
      <c r="AH10" s="3">
        <v>1</v>
      </c>
      <c r="AI10" s="3">
        <v>1</v>
      </c>
      <c r="AJ10" s="4">
        <f t="shared" si="0"/>
        <v>26</v>
      </c>
    </row>
    <row r="11" spans="1:36">
      <c r="A11" s="3" t="s">
        <v>13</v>
      </c>
      <c r="B11" s="3" t="s">
        <v>3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>
        <v>1</v>
      </c>
      <c r="AE11" s="3">
        <v>1</v>
      </c>
      <c r="AF11" s="3">
        <v>1</v>
      </c>
      <c r="AG11" s="3">
        <v>1</v>
      </c>
      <c r="AH11" s="3">
        <v>1</v>
      </c>
      <c r="AI11" s="3">
        <v>1</v>
      </c>
      <c r="AJ11" s="4">
        <f t="shared" si="0"/>
        <v>26</v>
      </c>
    </row>
    <row r="12" spans="1:36">
      <c r="A12" s="3" t="s">
        <v>14</v>
      </c>
      <c r="B12" s="3" t="s">
        <v>4</v>
      </c>
      <c r="C12" s="3">
        <v>0</v>
      </c>
      <c r="D12" s="3">
        <v>1</v>
      </c>
      <c r="E12" s="3">
        <v>1</v>
      </c>
      <c r="F12" s="3">
        <v>1</v>
      </c>
      <c r="G12" s="5">
        <v>0</v>
      </c>
      <c r="H12" s="6">
        <v>0</v>
      </c>
      <c r="I12" s="19">
        <v>1</v>
      </c>
      <c r="J12" s="3">
        <v>1</v>
      </c>
      <c r="K12" s="3">
        <v>1</v>
      </c>
      <c r="L12" s="3">
        <v>1</v>
      </c>
      <c r="M12" s="3">
        <v>1</v>
      </c>
      <c r="N12" s="5">
        <v>0</v>
      </c>
      <c r="O12" s="6">
        <v>0</v>
      </c>
      <c r="P12" s="5">
        <v>0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5">
        <v>0</v>
      </c>
      <c r="X12" s="5">
        <v>0</v>
      </c>
      <c r="Y12" s="6">
        <v>0</v>
      </c>
      <c r="Z12" s="5">
        <v>0</v>
      </c>
      <c r="AA12" s="3">
        <v>1</v>
      </c>
      <c r="AB12" s="3">
        <v>1</v>
      </c>
      <c r="AC12" s="3">
        <v>1</v>
      </c>
      <c r="AD12" s="3">
        <v>1</v>
      </c>
      <c r="AE12" s="3">
        <v>1</v>
      </c>
      <c r="AF12" s="3">
        <v>1</v>
      </c>
      <c r="AG12" s="3">
        <v>1</v>
      </c>
      <c r="AH12" s="3">
        <v>1</v>
      </c>
      <c r="AI12" s="3">
        <v>1</v>
      </c>
      <c r="AJ12" s="4">
        <f t="shared" si="0"/>
        <v>19</v>
      </c>
    </row>
    <row r="13" spans="1:36">
      <c r="A13" s="3" t="s">
        <v>15</v>
      </c>
      <c r="B13" s="3" t="s">
        <v>5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5">
        <v>0</v>
      </c>
      <c r="O13" s="6">
        <v>0</v>
      </c>
      <c r="P13" s="5">
        <v>0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5">
        <v>0</v>
      </c>
      <c r="X13" s="5">
        <v>0</v>
      </c>
      <c r="Y13" s="5">
        <v>0</v>
      </c>
      <c r="Z13" s="6">
        <v>0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1</v>
      </c>
      <c r="AG13" s="3">
        <v>1</v>
      </c>
      <c r="AH13" s="3">
        <v>1</v>
      </c>
      <c r="AI13" s="3">
        <v>1</v>
      </c>
      <c r="AJ13" s="4">
        <f t="shared" si="0"/>
        <v>19</v>
      </c>
    </row>
    <row r="14" spans="1:36">
      <c r="A14" s="8" t="s">
        <v>75</v>
      </c>
      <c r="B14" s="3" t="s">
        <v>1</v>
      </c>
      <c r="C14" s="3"/>
      <c r="D14" s="3"/>
      <c r="E14" s="3"/>
      <c r="F14" s="3"/>
      <c r="G14" s="3"/>
      <c r="H14" s="3"/>
      <c r="I14" s="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>
        <v>1</v>
      </c>
      <c r="AF14" s="3">
        <v>1</v>
      </c>
      <c r="AG14" s="3">
        <v>1</v>
      </c>
      <c r="AH14" s="3">
        <v>1</v>
      </c>
      <c r="AI14" s="3">
        <v>1</v>
      </c>
      <c r="AJ14" s="4">
        <f t="shared" si="0"/>
        <v>11</v>
      </c>
    </row>
    <row r="15" spans="1:36">
      <c r="A15" s="8" t="s">
        <v>76</v>
      </c>
      <c r="B15" s="3" t="s">
        <v>74</v>
      </c>
      <c r="C15" s="3"/>
      <c r="D15" s="3"/>
      <c r="E15" s="3"/>
      <c r="F15" s="3"/>
      <c r="G15" s="3"/>
      <c r="H15" s="3"/>
      <c r="I15" s="3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1</v>
      </c>
      <c r="AE15" s="3">
        <v>1</v>
      </c>
      <c r="AF15" s="3">
        <v>1</v>
      </c>
      <c r="AG15" s="3">
        <v>1</v>
      </c>
      <c r="AH15" s="3">
        <v>1</v>
      </c>
      <c r="AI15" s="3">
        <v>1</v>
      </c>
      <c r="AJ15" s="4">
        <f t="shared" si="0"/>
        <v>11</v>
      </c>
    </row>
    <row r="16" spans="1:36">
      <c r="B16" s="20" t="s">
        <v>32</v>
      </c>
      <c r="C16" s="71" t="s">
        <v>33</v>
      </c>
      <c r="D16" s="72"/>
      <c r="E16" s="72"/>
      <c r="F16" s="72"/>
      <c r="G16" s="72"/>
      <c r="H16" s="72"/>
      <c r="I16" s="73"/>
      <c r="J16" s="70" t="s">
        <v>34</v>
      </c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13">
        <f>SUM(AJ5:AJ15)</f>
        <v>242</v>
      </c>
    </row>
    <row r="17" spans="1:31"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31" ht="23.25">
      <c r="A18" s="7"/>
      <c r="J18" s="79" t="s">
        <v>20</v>
      </c>
      <c r="K18" s="80"/>
      <c r="L18" s="80"/>
      <c r="M18" s="80"/>
      <c r="N18" s="80"/>
      <c r="O18" s="80"/>
      <c r="P18" s="80"/>
      <c r="Q18" s="80"/>
      <c r="R18" s="80"/>
      <c r="S18" s="80"/>
      <c r="T18" s="9"/>
      <c r="U18" s="9"/>
      <c r="V18" s="78" t="s">
        <v>21</v>
      </c>
      <c r="W18" s="78"/>
      <c r="X18" s="78"/>
      <c r="Y18" s="81">
        <f>AJ16*200</f>
        <v>48400</v>
      </c>
      <c r="Z18" s="81"/>
      <c r="AA18" s="82"/>
      <c r="AC18" s="1" t="s">
        <v>72</v>
      </c>
    </row>
    <row r="19" spans="1:31">
      <c r="J19" s="83" t="s">
        <v>23</v>
      </c>
      <c r="K19" s="84"/>
      <c r="L19" s="84"/>
      <c r="M19" s="84"/>
      <c r="N19" s="84"/>
      <c r="O19" s="84"/>
      <c r="P19" s="84"/>
      <c r="Q19" s="84"/>
      <c r="R19" s="84"/>
      <c r="S19" s="84"/>
      <c r="T19" s="10"/>
      <c r="U19" s="10"/>
      <c r="V19" s="85" t="s">
        <v>21</v>
      </c>
      <c r="W19" s="85"/>
      <c r="X19" s="85"/>
      <c r="Y19" s="86">
        <v>2650</v>
      </c>
      <c r="Z19" s="86"/>
      <c r="AA19" s="87"/>
      <c r="AC19" s="74">
        <v>2680</v>
      </c>
      <c r="AD19" s="74"/>
      <c r="AE19" s="74"/>
    </row>
    <row r="20" spans="1:31" ht="24" thickBot="1">
      <c r="J20" s="75" t="s">
        <v>22</v>
      </c>
      <c r="K20" s="75"/>
      <c r="L20" s="75"/>
      <c r="M20" s="75"/>
      <c r="N20" s="75"/>
      <c r="O20" s="75"/>
      <c r="P20" s="75"/>
      <c r="Q20" s="75"/>
      <c r="R20" s="75"/>
      <c r="S20" s="75"/>
      <c r="T20" s="11"/>
      <c r="U20" s="11"/>
      <c r="V20" s="11"/>
      <c r="W20" s="11"/>
      <c r="X20" s="11"/>
      <c r="Y20" s="76">
        <f>SUM(Y18:AA19)</f>
        <v>51050</v>
      </c>
      <c r="Z20" s="77"/>
      <c r="AA20" s="77"/>
    </row>
    <row r="21" spans="1:31" ht="23.25" thickTop="1"/>
    <row r="22" spans="1:31" ht="26.25">
      <c r="J22" s="14" t="s">
        <v>24</v>
      </c>
    </row>
  </sheetData>
  <mergeCells count="19">
    <mergeCell ref="AC19:AE19"/>
    <mergeCell ref="J20:S20"/>
    <mergeCell ref="Y20:AA20"/>
    <mergeCell ref="V18:X18"/>
    <mergeCell ref="J18:S18"/>
    <mergeCell ref="Y18:AA18"/>
    <mergeCell ref="J19:S19"/>
    <mergeCell ref="V19:X19"/>
    <mergeCell ref="Y19:AA19"/>
    <mergeCell ref="B17:K17"/>
    <mergeCell ref="AJ3:AJ4"/>
    <mergeCell ref="A1:AJ1"/>
    <mergeCell ref="A2:AJ2"/>
    <mergeCell ref="B3:B4"/>
    <mergeCell ref="A3:A4"/>
    <mergeCell ref="C3:H3"/>
    <mergeCell ref="I3:AI3"/>
    <mergeCell ref="J16:AI16"/>
    <mergeCell ref="C16:I16"/>
  </mergeCells>
  <pageMargins left="0.7" right="0.7" top="0.75" bottom="0.75" header="0.3" footer="0.3"/>
  <pageSetup scale="74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opLeftCell="A4" zoomScaleNormal="100" workbookViewId="0">
      <selection activeCell="E12" sqref="E12"/>
    </sheetView>
  </sheetViews>
  <sheetFormatPr defaultColWidth="9" defaultRowHeight="22.5"/>
  <cols>
    <col min="1" max="1" width="32.7109375" style="1" customWidth="1"/>
    <col min="2" max="2" width="7.42578125" style="1" customWidth="1"/>
    <col min="3" max="3" width="9.7109375" style="1" customWidth="1"/>
    <col min="4" max="18" width="4.42578125" style="1" customWidth="1"/>
    <col min="19" max="19" width="5.42578125" style="1" customWidth="1"/>
    <col min="20" max="20" width="9" style="1"/>
    <col min="21" max="21" width="14.7109375" style="1" bestFit="1" customWidth="1"/>
    <col min="22" max="16384" width="9" style="1"/>
  </cols>
  <sheetData>
    <row r="1" spans="1:21" ht="23.25">
      <c r="A1" s="63" t="s">
        <v>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21">
      <c r="A2" s="88" t="s">
        <v>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2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21" ht="23.25">
      <c r="A4" s="64" t="s">
        <v>17</v>
      </c>
      <c r="B4" s="90" t="s">
        <v>25</v>
      </c>
      <c r="C4" s="64" t="s">
        <v>16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1" t="s">
        <v>18</v>
      </c>
    </row>
    <row r="5" spans="1:21" s="2" customFormat="1">
      <c r="A5" s="65"/>
      <c r="B5" s="65"/>
      <c r="C5" s="65"/>
      <c r="D5" s="4">
        <v>13</v>
      </c>
      <c r="E5" s="4">
        <v>14</v>
      </c>
      <c r="F5" s="4">
        <v>15</v>
      </c>
      <c r="G5" s="4">
        <v>16</v>
      </c>
      <c r="H5" s="4">
        <v>17</v>
      </c>
      <c r="I5" s="4">
        <v>18</v>
      </c>
      <c r="J5" s="4">
        <v>19</v>
      </c>
      <c r="K5" s="4">
        <v>20</v>
      </c>
      <c r="L5" s="4">
        <v>21</v>
      </c>
      <c r="M5" s="4">
        <v>22</v>
      </c>
      <c r="N5" s="4">
        <v>23</v>
      </c>
      <c r="O5" s="4">
        <v>24</v>
      </c>
      <c r="P5" s="4">
        <v>25</v>
      </c>
      <c r="Q5" s="4">
        <v>26</v>
      </c>
      <c r="R5" s="4">
        <v>27</v>
      </c>
      <c r="S5" s="62"/>
    </row>
    <row r="6" spans="1:21">
      <c r="A6" s="3" t="s">
        <v>26</v>
      </c>
      <c r="B6" s="4">
        <v>28</v>
      </c>
      <c r="C6" s="4" t="s">
        <v>27</v>
      </c>
      <c r="D6" s="15">
        <v>1</v>
      </c>
      <c r="E6" s="15">
        <v>1</v>
      </c>
      <c r="F6" s="15">
        <v>1</v>
      </c>
      <c r="G6" s="15">
        <v>1</v>
      </c>
      <c r="H6" s="15">
        <v>1</v>
      </c>
      <c r="I6" s="15">
        <v>1</v>
      </c>
      <c r="J6" s="15">
        <v>1</v>
      </c>
      <c r="K6" s="15">
        <v>1</v>
      </c>
      <c r="L6" s="15">
        <v>1</v>
      </c>
      <c r="M6" s="15">
        <v>1</v>
      </c>
      <c r="N6" s="15">
        <v>1</v>
      </c>
      <c r="O6" s="15">
        <v>1</v>
      </c>
      <c r="P6" s="15">
        <v>1</v>
      </c>
      <c r="Q6" s="15">
        <v>1</v>
      </c>
      <c r="R6" s="15">
        <v>1</v>
      </c>
      <c r="S6" s="4">
        <f>SUM(D6:R6)</f>
        <v>15</v>
      </c>
    </row>
    <row r="7" spans="1:21">
      <c r="A7" s="3" t="s">
        <v>28</v>
      </c>
      <c r="B7" s="4">
        <v>20</v>
      </c>
      <c r="C7" s="4" t="s">
        <v>27</v>
      </c>
      <c r="D7" s="15">
        <v>1</v>
      </c>
      <c r="E7" s="15">
        <v>1</v>
      </c>
      <c r="F7" s="15">
        <v>1</v>
      </c>
      <c r="G7" s="15">
        <v>1</v>
      </c>
      <c r="H7" s="15">
        <v>1</v>
      </c>
      <c r="I7" s="15">
        <v>1</v>
      </c>
      <c r="J7" s="15">
        <v>1</v>
      </c>
      <c r="K7" s="15">
        <v>1</v>
      </c>
      <c r="L7" s="15">
        <v>1</v>
      </c>
      <c r="M7" s="15">
        <v>1</v>
      </c>
      <c r="N7" s="15">
        <v>1</v>
      </c>
      <c r="O7" s="15">
        <v>1</v>
      </c>
      <c r="P7" s="15">
        <v>1</v>
      </c>
      <c r="Q7" s="15">
        <v>1</v>
      </c>
      <c r="R7" s="15">
        <v>1</v>
      </c>
      <c r="S7" s="4">
        <f>SUM(D7:R7)</f>
        <v>15</v>
      </c>
    </row>
    <row r="8" spans="1:21">
      <c r="A8" s="3" t="s">
        <v>29</v>
      </c>
      <c r="B8" s="4">
        <v>24</v>
      </c>
      <c r="C8" s="4" t="s">
        <v>27</v>
      </c>
      <c r="D8" s="15">
        <v>1</v>
      </c>
      <c r="E8" s="15">
        <v>1</v>
      </c>
      <c r="F8" s="15">
        <v>1</v>
      </c>
      <c r="G8" s="15">
        <v>1</v>
      </c>
      <c r="H8" s="15">
        <v>1</v>
      </c>
      <c r="I8" s="15">
        <v>1</v>
      </c>
      <c r="J8" s="15">
        <v>1</v>
      </c>
      <c r="K8" s="15">
        <v>1</v>
      </c>
      <c r="L8" s="15">
        <v>1</v>
      </c>
      <c r="M8" s="15">
        <v>1</v>
      </c>
      <c r="N8" s="15">
        <v>1</v>
      </c>
      <c r="O8" s="15">
        <v>1</v>
      </c>
      <c r="P8" s="15">
        <v>1</v>
      </c>
      <c r="Q8" s="15">
        <v>1</v>
      </c>
      <c r="R8" s="15">
        <v>1</v>
      </c>
      <c r="S8" s="4">
        <f>SUM(D8:R8)</f>
        <v>15</v>
      </c>
    </row>
    <row r="9" spans="1:21" s="21" customFormat="1">
      <c r="A9" s="22" t="s">
        <v>44</v>
      </c>
      <c r="B9" s="23"/>
      <c r="C9" s="23" t="s">
        <v>27</v>
      </c>
      <c r="D9" s="26"/>
      <c r="E9" s="26"/>
      <c r="F9" s="26"/>
      <c r="G9" s="26"/>
      <c r="H9" s="31">
        <v>1</v>
      </c>
      <c r="I9" s="26">
        <v>1</v>
      </c>
      <c r="J9" s="26">
        <v>1</v>
      </c>
      <c r="K9" s="26">
        <v>1</v>
      </c>
      <c r="L9" s="26">
        <v>1</v>
      </c>
      <c r="M9" s="26">
        <v>1</v>
      </c>
      <c r="N9" s="26">
        <v>1</v>
      </c>
      <c r="O9" s="26">
        <v>1</v>
      </c>
      <c r="P9" s="26">
        <v>1</v>
      </c>
      <c r="Q9" s="26">
        <v>1</v>
      </c>
      <c r="R9" s="26">
        <v>1</v>
      </c>
      <c r="S9" s="23">
        <f>SUM(D9:R9)</f>
        <v>11</v>
      </c>
      <c r="T9" s="32">
        <v>2000</v>
      </c>
      <c r="U9" s="57" t="s">
        <v>87</v>
      </c>
    </row>
    <row r="10" spans="1:21">
      <c r="A10" s="4" t="s">
        <v>30</v>
      </c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">
        <f>SUM(S6:S9)</f>
        <v>56</v>
      </c>
    </row>
    <row r="12" spans="1:21">
      <c r="A12" s="1" t="s">
        <v>31</v>
      </c>
    </row>
    <row r="13" spans="1:21">
      <c r="A13" s="1" t="s">
        <v>36</v>
      </c>
      <c r="C13" s="58" t="s">
        <v>88</v>
      </c>
    </row>
    <row r="14" spans="1:21" ht="23.25">
      <c r="A14" s="7"/>
      <c r="B14" s="7"/>
    </row>
    <row r="15" spans="1:21">
      <c r="A15" s="1" t="s">
        <v>73</v>
      </c>
    </row>
  </sheetData>
  <mergeCells count="7">
    <mergeCell ref="A1:S1"/>
    <mergeCell ref="A2:S3"/>
    <mergeCell ref="A4:A5"/>
    <mergeCell ref="B4:B5"/>
    <mergeCell ref="C4:C5"/>
    <mergeCell ref="D4:R4"/>
    <mergeCell ref="S4:S5"/>
  </mergeCells>
  <pageMargins left="0.7" right="0.7" top="0.75" bottom="0.75" header="0.3" footer="0.3"/>
  <pageSetup scale="9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คชจ.ทีม</vt:lpstr>
      <vt:lpstr>ทีมใต้</vt:lpstr>
      <vt:lpstr>ทีมเพชรบุรี</vt:lpstr>
      <vt:lpstr>ทีมใต้!Print_Area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Bird-Pidthong</dc:creator>
  <cp:lastModifiedBy>Natworarat</cp:lastModifiedBy>
  <cp:lastPrinted>2015-12-08T07:42:09Z</cp:lastPrinted>
  <dcterms:created xsi:type="dcterms:W3CDTF">2015-10-28T09:03:41Z</dcterms:created>
  <dcterms:modified xsi:type="dcterms:W3CDTF">2016-02-03T12:58:58Z</dcterms:modified>
</cp:coreProperties>
</file>