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509_JICA\"/>
    </mc:Choice>
  </mc:AlternateContent>
  <bookViews>
    <workbookView xWindow="240" yWindow="150" windowWidth="15120" windowHeight="7995" activeTab="4"/>
  </bookViews>
  <sheets>
    <sheet name="calculator" sheetId="1" r:id="rId1"/>
    <sheet name="price" sheetId="2" r:id="rId2"/>
    <sheet name="ref" sheetId="3" r:id="rId3"/>
    <sheet name="Quotation1" sheetId="4" r:id="rId4"/>
    <sheet name="Quotation2" sheetId="5" r:id="rId5"/>
  </sheets>
  <definedNames>
    <definedName name="price">price!$1:$1048576</definedName>
    <definedName name="_xlnm.Print_Area" localSheetId="3">Quotation1!$A$1:$L$32</definedName>
    <definedName name="_xlnm.Print_Area" localSheetId="4">Quotation2!$A$1:$L$31</definedName>
  </definedNames>
  <calcPr calcId="152511"/>
</workbook>
</file>

<file path=xl/calcChain.xml><?xml version="1.0" encoding="utf-8"?>
<calcChain xmlns="http://schemas.openxmlformats.org/spreadsheetml/2006/main">
  <c r="L10" i="5" l="1"/>
  <c r="L11" i="4"/>
  <c r="L122" i="1" l="1"/>
  <c r="L123" i="1"/>
  <c r="L125" i="1"/>
  <c r="I28" i="5" l="1"/>
  <c r="I28" i="4"/>
  <c r="L2" i="5"/>
  <c r="L2" i="4"/>
  <c r="H4" i="1" l="1"/>
  <c r="B3" i="1" l="1"/>
  <c r="H130" i="1" s="1"/>
  <c r="C113" i="1"/>
  <c r="B113" i="1"/>
  <c r="I113" i="1"/>
  <c r="G113" i="1"/>
  <c r="I109" i="1"/>
  <c r="I108" i="1"/>
  <c r="I107" i="1"/>
  <c r="J107" i="1" s="1"/>
  <c r="K107" i="1" s="1"/>
  <c r="I106" i="1"/>
  <c r="J106" i="1" s="1"/>
  <c r="I105" i="1"/>
  <c r="I104" i="1"/>
  <c r="J104" i="1" s="1"/>
  <c r="I103" i="1"/>
  <c r="J103" i="1" s="1"/>
  <c r="K103" i="1" s="1"/>
  <c r="I102" i="1"/>
  <c r="J102" i="1" s="1"/>
  <c r="I101" i="1"/>
  <c r="I100" i="1"/>
  <c r="I99" i="1"/>
  <c r="I98" i="1"/>
  <c r="I96" i="1"/>
  <c r="I95" i="1"/>
  <c r="G109" i="1"/>
  <c r="H109" i="1" s="1"/>
  <c r="G108" i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H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H83" i="1" l="1"/>
  <c r="K83" i="1" s="1"/>
  <c r="J100" i="1"/>
  <c r="H100" i="1"/>
  <c r="K105" i="1"/>
  <c r="K101" i="1"/>
  <c r="K104" i="1"/>
  <c r="K102" i="1"/>
  <c r="K106" i="1"/>
  <c r="H89" i="1"/>
  <c r="J70" i="1"/>
  <c r="H75" i="1"/>
  <c r="K75" i="1" s="1"/>
  <c r="H91" i="1"/>
  <c r="J88" i="1"/>
  <c r="H62" i="1"/>
  <c r="H65" i="1"/>
  <c r="K65" i="1" s="1"/>
  <c r="J66" i="1"/>
  <c r="H82" i="1"/>
  <c r="J90" i="1"/>
  <c r="K90" i="1" s="1"/>
  <c r="H88" i="1"/>
  <c r="H98" i="1"/>
  <c r="K98" i="1" s="1"/>
  <c r="J64" i="1"/>
  <c r="H67" i="1"/>
  <c r="K67" i="1" s="1"/>
  <c r="J68" i="1"/>
  <c r="J71" i="1"/>
  <c r="H90" i="1"/>
  <c r="J89" i="1"/>
  <c r="K89" i="1" s="1"/>
  <c r="H58" i="1"/>
  <c r="H95" i="1"/>
  <c r="K95" i="1" s="1"/>
  <c r="H77" i="1"/>
  <c r="J77" i="1"/>
  <c r="H78" i="1"/>
  <c r="J78" i="1"/>
  <c r="H57" i="1"/>
  <c r="J98" i="1"/>
  <c r="J99" i="1"/>
  <c r="K99" i="1" s="1"/>
  <c r="H79" i="1"/>
  <c r="H108" i="1"/>
  <c r="K108" i="1" s="1"/>
  <c r="H96" i="1"/>
  <c r="K96" i="1" s="1"/>
  <c r="J87" i="1"/>
  <c r="J92" i="1" s="1"/>
  <c r="H87" i="1"/>
  <c r="H92" i="1" s="1"/>
  <c r="H123" i="1" s="1"/>
  <c r="J81" i="1"/>
  <c r="K81" i="1" s="1"/>
  <c r="H80" i="1"/>
  <c r="J79" i="1"/>
  <c r="H60" i="1"/>
  <c r="H56" i="1"/>
  <c r="H113" i="1"/>
  <c r="H115" i="1" s="1"/>
  <c r="J113" i="1"/>
  <c r="J115" i="1" s="1"/>
  <c r="K88" i="1"/>
  <c r="K91" i="1"/>
  <c r="K82" i="1"/>
  <c r="K71" i="1"/>
  <c r="K70" i="1"/>
  <c r="K68" i="1"/>
  <c r="K66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K100" i="1" l="1"/>
  <c r="H125" i="1"/>
  <c r="K115" i="1"/>
  <c r="J110" i="1"/>
  <c r="K113" i="1"/>
  <c r="K77" i="1"/>
  <c r="K78" i="1"/>
  <c r="H72" i="1"/>
  <c r="H121" i="1" s="1"/>
  <c r="L121" i="1" s="1"/>
  <c r="H24" i="1"/>
  <c r="K79" i="1"/>
  <c r="H84" i="1"/>
  <c r="H122" i="1" s="1"/>
  <c r="K110" i="1"/>
  <c r="H110" i="1"/>
  <c r="K87" i="1"/>
  <c r="K80" i="1"/>
  <c r="J84" i="1"/>
  <c r="K92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24" i="1" l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14" i="1" s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0" i="1" l="1"/>
  <c r="K17" i="1"/>
  <c r="K15" i="1"/>
  <c r="K9" i="1"/>
  <c r="K11" i="1"/>
  <c r="K13" i="1"/>
  <c r="K18" i="1"/>
  <c r="H19" i="1"/>
  <c r="H119" i="1" s="1"/>
  <c r="L119" i="1" s="1"/>
  <c r="L8" i="5" s="1"/>
  <c r="L19" i="5" s="1"/>
  <c r="J19" i="1"/>
  <c r="K12" i="1"/>
  <c r="K16" i="1"/>
  <c r="K8" i="1"/>
  <c r="K19" i="1" l="1"/>
  <c r="H124" i="1"/>
  <c r="L124" i="1" s="1"/>
  <c r="L8" i="4" s="1"/>
  <c r="J124" i="1"/>
  <c r="J122" i="1"/>
  <c r="J121" i="1"/>
  <c r="J52" i="1"/>
  <c r="J120" i="1" s="1"/>
  <c r="K52" i="1"/>
  <c r="H52" i="1"/>
  <c r="H120" i="1" s="1"/>
  <c r="L120" i="1" s="1"/>
  <c r="J119" i="1"/>
  <c r="J123" i="1"/>
  <c r="L126" i="1" l="1"/>
  <c r="H126" i="1"/>
  <c r="J126" i="1"/>
  <c r="J128" i="1" s="1"/>
  <c r="H132" i="1" s="1"/>
  <c r="H127" i="1" l="1"/>
  <c r="L127" i="1" s="1"/>
  <c r="L13" i="4" s="1"/>
  <c r="L128" i="1" l="1"/>
  <c r="L19" i="4"/>
  <c r="H128" i="1"/>
  <c r="H134" i="1" l="1"/>
  <c r="H133" i="1"/>
  <c r="H135" i="1" s="1"/>
  <c r="H131" i="1"/>
  <c r="J131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<sst xmlns="http://schemas.openxmlformats.org/spreadsheetml/2006/main" count="778" uniqueCount="208">
  <si>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</si>
  <si>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</si>
  <si>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</si>
  <si>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</si>
  <si>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</si>
  <si>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</si>
  <si>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</si>
  <si>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</si>
  <si>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</si>
  <si>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</si>
  <si>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</si>
  <si>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</si>
  <si>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</si>
  <si>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</si>
  <si>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</si>
  <si>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</si>
  <si>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</si>
  <si>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</si>
  <si>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</si>
  <si>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</si>
  <si>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</si>
  <si>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</si>
  <si>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</si>
  <si>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</si>
  <si>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</si>
  <si>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</si>
  <si>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</si>
  <si>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</si>
  <si>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</si>
  <si>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</si>
  <si>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</si>
  <si>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</si>
  <si>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</si>
  <si>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</si>
  <si>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</si>
  <si>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</si>
  <si>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</si>
  <si>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</si>
  <si>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</si>
  <si>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</si>
  <si>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</si>
  <si>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</si>
  <si>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</si>
  <si>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</si>
  <si>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</si>
  <si>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</si>
  <si>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</si>
  <si>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</si>
  <si>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</si>
  <si>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</si>
  <si>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</si>
  <si>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</si>
  <si>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</si>
  <si>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</si>
  <si>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</si>
  <si>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</si>
  <si>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</si>
  <si>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</si>
  <si>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</si>
  <si>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</si>
  <si>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</si>
  <si>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</si>
  <si>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</si>
  <si>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</si>
  <si>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</si>
  <si>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</si>
  <si>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</si>
  <si>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</si>
  <si>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</si>
  <si>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</si>
  <si>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</si>
  <si>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</si>
  <si>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</si>
  <si>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</si>
  <si>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</si>
  <si>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</si>
  <si>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</si>
  <si>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</si>
  <si>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</si>
  <si>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</si>
  <si>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</si>
  <si>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</si>
  <si>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</si>
  <si>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</si>
  <si>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</si>
  <si>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</si>
  <si>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</si>
  <si>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</si>
  <si>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</si>
  <si>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</si>
  <si>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</si>
  <si>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</si>
  <si>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</si>
  <si>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</si>
  <si>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</si>
  <si>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</si>
  <si>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</si>
  <si>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</si>
  <si>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</si>
  <si>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</si>
  <si>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</si>
  <si>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</si>
  <si>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</si>
  <si>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</si>
  <si>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</si>
  <si>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</si>
  <si>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</si>
  <si>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</si>
  <si>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</si>
  <si>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</si>
  <si>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</si>
  <si>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</si>
  <si>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</si>
  <si>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</si>
  <si>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</si>
  <si>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</si>
  <si>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</si>
  <si>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</si>
  <si>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</si>
  <si>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</si>
  <si>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</si>
  <si>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</si>
  <si>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</si>
  <si>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</si>
  <si>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</si>
  <si>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</si>
  <si>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</si>
  <si>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</si>
  <si>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</si>
  <si>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</si>
  <si>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</si>
  <si>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</si>
  <si>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</si>
  <si>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</si>
  <si>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</si>
  <si>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</si>
  <si>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</si>
  <si>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</si>
  <si>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</si>
  <si>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</si>
  <si>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</si>
  <si>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</si>
  <si>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</si>
  <si>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</si>
  <si>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</si>
  <si>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</si>
  <si>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</si>
  <si>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</si>
  <si>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</si>
  <si>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</si>
  <si>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</si>
  <si>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</si>
  <si>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</si>
  <si>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</si>
  <si>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</si>
  <si>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</si>
  <si>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</si>
  <si>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</si>
  <si>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</si>
  <si>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</si>
  <si>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 xml:space="preserve">                                                                                                                         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</si>
  <si>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</si>
  <si>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</si>
  <si>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</si>
  <si>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 xml:space="preserve">                                                     </t>
  </si>
  <si>
    <t xml:space="preserve">     </t>
  </si>
  <si>
    <t xml:space="preserve">                                      </t>
  </si>
  <si>
    <t xml:space="preserve">                 </t>
  </si>
  <si>
    <t>Customer Code:</t>
  </si>
  <si>
    <t>รวมกับค่าห้องพัก</t>
  </si>
  <si>
    <t>ราคาห้องใหม่ สำหรับ Corporate/partner บังคับใช้ 1 ต.ค.</t>
  </si>
  <si>
    <t>ห้องคู่ (ตึก 2 ชั้น) High Season</t>
  </si>
  <si>
    <t>JICA</t>
  </si>
  <si>
    <t>9120158058</t>
  </si>
  <si>
    <t>Quotation</t>
  </si>
  <si>
    <t>Items</t>
  </si>
  <si>
    <t>THB</t>
  </si>
  <si>
    <t>Grand total</t>
  </si>
  <si>
    <t>Payment due within 7 days after receiving the service</t>
  </si>
  <si>
    <t>I agree to the terms and conditions.</t>
  </si>
  <si>
    <t>Quotation prepared by</t>
  </si>
  <si>
    <t>Signature of Authorized Person</t>
  </si>
  <si>
    <t>Position  ______________________________________</t>
  </si>
  <si>
    <t>Knowledge and Learning Center</t>
  </si>
  <si>
    <t>Organization ________________________________</t>
  </si>
  <si>
    <t>Mae Fah Luang Foundation</t>
  </si>
  <si>
    <t xml:space="preserve">Date   ______________________________________ </t>
  </si>
  <si>
    <t xml:space="preserve">Please sign and fax to 02-253-6999 </t>
  </si>
  <si>
    <t>Study visit program for JICA Project for Eradication of Opium Poppy Cultivation and Rural Development in the Northern Part of Shan State</t>
  </si>
  <si>
    <t>พี่เอิร์ต</t>
  </si>
  <si>
    <t>ตุ๊ดตู่</t>
  </si>
  <si>
    <t>จอย</t>
  </si>
  <si>
    <t>(Ms.Natworarat Khantisit)</t>
  </si>
  <si>
    <t>or email : natworarat@doitung.org</t>
  </si>
  <si>
    <t>Study visit, Learning activities, and Facilities fee</t>
  </si>
  <si>
    <t>Accommodation</t>
  </si>
  <si>
    <t>Food and Beverages</t>
  </si>
  <si>
    <t>Transportation to all project sites during the study visit</t>
  </si>
  <si>
    <t>Management fee</t>
  </si>
  <si>
    <t>Study visit programme at Doi Tung Development Project for 12 pax</t>
  </si>
  <si>
    <t>- 2 lunch 2 dinner 3 coffee breaks</t>
  </si>
  <si>
    <t>22 - 24 September 2015</t>
  </si>
  <si>
    <t xml:space="preserve">- Lecturers, group lead person, meeting room and entrance fee to project sites, </t>
  </si>
  <si>
    <t>and learning materials</t>
  </si>
  <si>
    <t xml:space="preserve">- 2 vans for 1 day </t>
  </si>
  <si>
    <t>Sixty-nine thoudsand and two hundred baht only</t>
  </si>
  <si>
    <t>Ninety-four thoudsand and five hundred baht only</t>
  </si>
  <si>
    <t>- 7 rooms for 3 nights in 22nd September - out 25th September 2015 (incl. breakfast)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</si>
</sst>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[$-409]mmmm\ d\,\ yyyy;@"/>
    <numFmt numFmtId="170" formatCode="_(* #,##0_);_(* \(#,##0\);_(* &quot;-&quot;??_);_(@_)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79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65" fontId="5" fillId="9" borderId="5" xfId="1" applyNumberFormat="1" applyFont="1" applyFill="1" applyBorder="1"/>
    <xf numFmtId="165" fontId="3" fillId="0" borderId="0" xfId="0" applyNumberFormat="1" applyFont="1"/>
    <xf numFmtId="0" fontId="24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0" fontId="20" fillId="7" borderId="0" xfId="0" applyFont="1" applyFill="1" applyAlignment="1">
      <alignment horizontal="left" vertical="center"/>
    </xf>
    <xf numFmtId="164" fontId="13" fillId="0" borderId="0" xfId="1" applyFont="1"/>
    <xf numFmtId="165" fontId="13" fillId="0" borderId="0" xfId="1" applyNumberFormat="1" applyFont="1"/>
    <xf numFmtId="165" fontId="13" fillId="0" borderId="0" xfId="1" applyNumberFormat="1" applyFont="1" applyAlignment="1">
      <alignment vertical="center"/>
    </xf>
    <xf numFmtId="165" fontId="3" fillId="0" borderId="0" xfId="0" applyNumberFormat="1" applyFont="1" applyFill="1"/>
    <xf numFmtId="165" fontId="3" fillId="0" borderId="0" xfId="1" applyNumberFormat="1" applyFont="1" applyFill="1"/>
    <xf numFmtId="170" fontId="3" fillId="0" borderId="0" xfId="1" applyNumberFormat="1" applyFont="1" applyFill="1"/>
    <xf numFmtId="43" fontId="3" fillId="0" borderId="0" xfId="0" applyNumberFormat="1" applyFont="1"/>
    <xf numFmtId="165" fontId="13" fillId="0" borderId="0" xfId="0" applyNumberFormat="1" applyFont="1"/>
    <xf numFmtId="43" fontId="13" fillId="0" borderId="0" xfId="0" applyNumberFormat="1" applyFont="1"/>
    <xf numFmtId="0" fontId="13" fillId="0" borderId="0" xfId="0" quotePrefix="1" applyFont="1" applyAlignment="1">
      <alignment horizontal="left" vertical="center" indent="1"/>
    </xf>
    <xf numFmtId="0" fontId="20" fillId="0" borderId="0" xfId="0" applyFont="1" applyAlignment="1">
      <alignment vertical="center"/>
    </xf>
    <xf numFmtId="0" fontId="13" fillId="0" borderId="0" xfId="0" quotePrefix="1" applyFont="1" applyAlignment="1">
      <alignment horizontal="left" indent="1"/>
    </xf>
    <xf numFmtId="0" fontId="13" fillId="0" borderId="0" xfId="0" quotePrefix="1" applyFont="1" applyAlignment="1">
      <alignment horizontal="left" indent="2"/>
    </xf>
    <xf numFmtId="0" fontId="20" fillId="0" borderId="0" xfId="0" applyFont="1"/>
    <xf numFmtId="3" fontId="20" fillId="0" borderId="0" xfId="0" applyNumberFormat="1" applyFont="1" applyAlignment="1">
      <alignment vertical="center"/>
    </xf>
    <xf numFmtId="165" fontId="20" fillId="0" borderId="0" xfId="1" applyNumberFormat="1" applyFont="1" applyAlignment="1">
      <alignment vertic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9" fontId="13" fillId="0" borderId="0" xfId="0" quotePrefix="1" applyNumberFormat="1" applyFont="1" applyAlignment="1">
      <alignment horizontal="center"/>
    </xf>
    <xf numFmtId="169" fontId="1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5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295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304799</xdr:colOff>
      <xdr:row>22</xdr:row>
      <xdr:rowOff>36455</xdr:rowOff>
    </xdr:from>
    <xdr:to>
      <xdr:col>11</xdr:col>
      <xdr:colOff>553810</xdr:colOff>
      <xdr:row>24</xdr:row>
      <xdr:rowOff>126873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4" y="5094230"/>
          <a:ext cx="2085975" cy="6619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972858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8101"/>
          <a:ext cx="4181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5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295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314325</xdr:colOff>
      <xdr:row>21</xdr:row>
      <xdr:rowOff>247650</xdr:rowOff>
    </xdr:from>
    <xdr:to>
      <xdr:col>11</xdr:col>
      <xdr:colOff>590550</xdr:colOff>
      <xdr:row>24</xdr:row>
      <xdr:rowOff>52318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5886450"/>
          <a:ext cx="2085975" cy="661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5"/>
  <sheetViews>
    <sheetView topLeftCell="B1" zoomScale="90" zoomScaleNormal="90" workbookViewId="0">
      <pane ySplit="4" topLeftCell="A5" activePane="bottomLeft" state="frozen"/>
      <selection pane="bottomLeft" activeCell="L128" sqref="L128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1" width="6.85546875" style="5" bestFit="1" customWidth="1"/>
    <col min="12" max="12" width="16.5703125" style="5" customWidth="1"/>
    <col min="13" max="13" width="17.28515625" style="5" bestFit="1" customWidth="1"/>
    <col min="14" max="14" width="11" style="5" bestFit="1" customWidth="1"/>
    <col min="15" max="16384" width="9" style="5"/>
  </cols>
  <sheetData>
    <row r="1" spans="1:12" ht="21">
      <c r="A1" s="165" t="s">
        <v>115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21">
      <c r="A2" s="5" t="s">
        <v>0</v>
      </c>
      <c r="B2" s="105" t="s">
        <v>172</v>
      </c>
      <c r="F2" s="5" t="s">
        <v>4</v>
      </c>
      <c r="G2" s="86">
        <v>42269</v>
      </c>
    </row>
    <row r="3" spans="1:12" ht="21">
      <c r="A3" s="5" t="s">
        <v>2</v>
      </c>
      <c r="B3" s="103">
        <f>price!F2</f>
        <v>12</v>
      </c>
      <c r="C3" s="5" t="s">
        <v>3</v>
      </c>
      <c r="F3" s="5" t="s">
        <v>5</v>
      </c>
      <c r="G3" s="86">
        <v>42271</v>
      </c>
    </row>
    <row r="4" spans="1:12">
      <c r="A4" s="5" t="s">
        <v>133</v>
      </c>
      <c r="B4" s="143" t="s">
        <v>173</v>
      </c>
      <c r="F4" s="5" t="s">
        <v>131</v>
      </c>
      <c r="H4" s="104">
        <f>G3-G2+1</f>
        <v>3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132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130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130</v>
      </c>
      <c r="G9" s="14">
        <f>price!D6</f>
        <v>2800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9" si="2">H9-J9</f>
        <v>0</v>
      </c>
      <c r="L9" s="9"/>
    </row>
    <row r="10" spans="1:12" ht="20.100000000000001" customHeight="1">
      <c r="A10" s="9"/>
      <c r="B10" s="13" t="s">
        <v>22</v>
      </c>
      <c r="C10" s="10">
        <f>price!F7</f>
        <v>2</v>
      </c>
      <c r="D10" s="11" t="s">
        <v>19</v>
      </c>
      <c r="E10" s="10">
        <f>price!H7</f>
        <v>3</v>
      </c>
      <c r="F10" s="11" t="s">
        <v>130</v>
      </c>
      <c r="G10" s="14">
        <f>price!D7</f>
        <v>1400</v>
      </c>
      <c r="H10" s="15">
        <f t="shared" si="0"/>
        <v>8400</v>
      </c>
      <c r="I10" s="14">
        <f>price!E7</f>
        <v>950</v>
      </c>
      <c r="J10" s="16">
        <f t="shared" si="1"/>
        <v>5700</v>
      </c>
      <c r="K10" s="17">
        <f t="shared" si="2"/>
        <v>2700</v>
      </c>
      <c r="L10" s="9"/>
    </row>
    <row r="11" spans="1:12" ht="20.100000000000001" customHeight="1">
      <c r="A11" s="9"/>
      <c r="B11" s="13" t="s">
        <v>23</v>
      </c>
      <c r="C11" s="10">
        <f>price!F8</f>
        <v>5</v>
      </c>
      <c r="D11" s="11" t="s">
        <v>19</v>
      </c>
      <c r="E11" s="10">
        <f>price!H8</f>
        <v>3</v>
      </c>
      <c r="F11" s="11" t="s">
        <v>130</v>
      </c>
      <c r="G11" s="14">
        <f>price!D8</f>
        <v>1600</v>
      </c>
      <c r="H11" s="15">
        <f t="shared" si="0"/>
        <v>24000</v>
      </c>
      <c r="I11" s="14">
        <f>price!E8</f>
        <v>1100</v>
      </c>
      <c r="J11" s="16">
        <f t="shared" si="1"/>
        <v>16500</v>
      </c>
      <c r="K11" s="17">
        <f t="shared" si="2"/>
        <v>7500</v>
      </c>
      <c r="L11" s="9"/>
    </row>
    <row r="12" spans="1:12" ht="20.100000000000001" customHeight="1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130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130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4</v>
      </c>
      <c r="B14" s="9" t="s">
        <v>27</v>
      </c>
      <c r="C14" s="10">
        <f>price!F11</f>
        <v>0</v>
      </c>
      <c r="D14" s="11" t="s">
        <v>19</v>
      </c>
      <c r="E14" s="10">
        <f>price!H11</f>
        <v>0</v>
      </c>
      <c r="F14" s="11" t="s">
        <v>130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130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130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130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130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32</v>
      </c>
      <c r="C19" s="81">
        <f>SUM(C8:C18)</f>
        <v>7</v>
      </c>
      <c r="D19" s="21" t="s">
        <v>19</v>
      </c>
      <c r="E19" s="81"/>
      <c r="F19" s="11"/>
      <c r="G19" s="83"/>
      <c r="H19" s="15">
        <f>SUM(H8:H18)</f>
        <v>32400</v>
      </c>
      <c r="I19" s="85"/>
      <c r="J19" s="23">
        <f>SUM(J8:J18)</f>
        <v>22200</v>
      </c>
      <c r="K19" s="23">
        <f t="shared" si="2"/>
        <v>10200</v>
      </c>
      <c r="L19" s="9"/>
    </row>
    <row r="20" spans="1:12" ht="20.100000000000001" customHeight="1" thickTop="1">
      <c r="A20" s="25" t="s">
        <v>33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35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">
        <v>36</v>
      </c>
      <c r="C23" s="10">
        <f>$B$3</f>
        <v>12</v>
      </c>
      <c r="D23" s="11" t="s">
        <v>3</v>
      </c>
      <c r="E23" s="10">
        <f>price!H18</f>
        <v>3</v>
      </c>
      <c r="F23" s="11" t="s">
        <v>37</v>
      </c>
      <c r="G23" s="36">
        <f>price!D18</f>
        <v>0</v>
      </c>
      <c r="H23" s="16">
        <f>G23*C23*E23</f>
        <v>0</v>
      </c>
      <c r="I23" s="106">
        <f>price!E18</f>
        <v>0</v>
      </c>
      <c r="J23" s="16">
        <f>I23*C23*E23</f>
        <v>0</v>
      </c>
      <c r="K23" s="17">
        <f>H23-J23</f>
        <v>0</v>
      </c>
      <c r="L23" s="9"/>
    </row>
    <row r="24" spans="1:12" ht="20.100000000000001" customHeight="1">
      <c r="A24" s="9"/>
      <c r="B24" s="13" t="s">
        <v>38</v>
      </c>
      <c r="C24" s="10">
        <f t="shared" ref="C24:C51" si="3">$B$3</f>
        <v>12</v>
      </c>
      <c r="D24" s="11" t="s">
        <v>3</v>
      </c>
      <c r="E24" s="10">
        <f>price!H19</f>
        <v>2</v>
      </c>
      <c r="F24" s="11" t="s">
        <v>37</v>
      </c>
      <c r="G24" s="36">
        <f>price!D19</f>
        <v>250</v>
      </c>
      <c r="H24" s="16">
        <f t="shared" ref="H24:H51" si="4">G24*C24*E24</f>
        <v>6000</v>
      </c>
      <c r="I24" s="106">
        <f>price!E19</f>
        <v>200</v>
      </c>
      <c r="J24" s="16">
        <f t="shared" ref="J24:J51" si="5">I24*C24*E24</f>
        <v>4800</v>
      </c>
      <c r="K24" s="17">
        <f t="shared" ref="K24:K25" si="6">H24-J24</f>
        <v>1200</v>
      </c>
      <c r="L24" s="9"/>
    </row>
    <row r="25" spans="1:12" ht="20.100000000000001" customHeight="1">
      <c r="A25" s="9"/>
      <c r="B25" s="13" t="s">
        <v>39</v>
      </c>
      <c r="C25" s="10">
        <f t="shared" si="3"/>
        <v>12</v>
      </c>
      <c r="D25" s="11" t="s">
        <v>3</v>
      </c>
      <c r="E25" s="10">
        <f>price!H20</f>
        <v>2</v>
      </c>
      <c r="F25" s="11" t="s">
        <v>37</v>
      </c>
      <c r="G25" s="36">
        <f>price!D20</f>
        <v>350</v>
      </c>
      <c r="H25" s="16">
        <f t="shared" si="4"/>
        <v>8400</v>
      </c>
      <c r="I25" s="106">
        <f>price!E20</f>
        <v>280</v>
      </c>
      <c r="J25" s="16">
        <f t="shared" si="5"/>
        <v>6720</v>
      </c>
      <c r="K25" s="17">
        <f t="shared" si="6"/>
        <v>1680</v>
      </c>
      <c r="L25" s="9"/>
    </row>
    <row r="26" spans="1:12" ht="20.100000000000001" customHeight="1">
      <c r="A26" s="9">
        <v>2</v>
      </c>
      <c r="B26" s="9" t="s">
        <v>40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customHeight="1">
      <c r="A27" s="9"/>
      <c r="B27" s="13" t="s">
        <v>41</v>
      </c>
      <c r="C27" s="10">
        <f t="shared" si="3"/>
        <v>12</v>
      </c>
      <c r="D27" s="11" t="s">
        <v>3</v>
      </c>
      <c r="E27" s="10">
        <f>price!H22</f>
        <v>2</v>
      </c>
      <c r="F27" s="11" t="s">
        <v>37</v>
      </c>
      <c r="G27" s="36">
        <f>price!D22</f>
        <v>120</v>
      </c>
      <c r="H27" s="16">
        <f t="shared" si="4"/>
        <v>2880</v>
      </c>
      <c r="I27" s="106">
        <f>price!E22</f>
        <v>120</v>
      </c>
      <c r="J27" s="16">
        <f t="shared" si="5"/>
        <v>2880</v>
      </c>
      <c r="K27" s="17">
        <f t="shared" ref="K27:K29" si="7">H27-J27</f>
        <v>0</v>
      </c>
      <c r="L27" s="9"/>
    </row>
    <row r="28" spans="1:12" ht="20.100000000000001" customHeight="1">
      <c r="A28" s="9"/>
      <c r="B28" s="13" t="s">
        <v>42</v>
      </c>
      <c r="C28" s="10">
        <f t="shared" si="3"/>
        <v>12</v>
      </c>
      <c r="D28" s="11" t="s">
        <v>3</v>
      </c>
      <c r="E28" s="10">
        <f>price!H23</f>
        <v>1</v>
      </c>
      <c r="F28" s="11" t="s">
        <v>37</v>
      </c>
      <c r="G28" s="36">
        <f>price!D23</f>
        <v>120</v>
      </c>
      <c r="H28" s="16">
        <f t="shared" si="4"/>
        <v>1440</v>
      </c>
      <c r="I28" s="106">
        <f>price!E23</f>
        <v>120</v>
      </c>
      <c r="J28" s="16">
        <f t="shared" si="5"/>
        <v>1440</v>
      </c>
      <c r="K28" s="17">
        <f t="shared" si="7"/>
        <v>0</v>
      </c>
      <c r="L28" s="9"/>
    </row>
    <row r="29" spans="1:12" ht="20.100000000000001" customHeight="1">
      <c r="A29" s="9"/>
      <c r="B29" s="13" t="s">
        <v>43</v>
      </c>
      <c r="C29" s="10">
        <f t="shared" si="3"/>
        <v>12</v>
      </c>
      <c r="D29" s="11" t="s">
        <v>3</v>
      </c>
      <c r="E29" s="10">
        <f>price!H24</f>
        <v>0</v>
      </c>
      <c r="F29" s="11" t="s">
        <v>37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customHeight="1">
      <c r="A30" s="9">
        <v>3</v>
      </c>
      <c r="B30" s="9" t="s">
        <v>44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customHeight="1">
      <c r="A31" s="9"/>
      <c r="B31" s="13" t="s">
        <v>45</v>
      </c>
      <c r="C31" s="10">
        <f t="shared" si="3"/>
        <v>12</v>
      </c>
      <c r="D31" s="11" t="s">
        <v>3</v>
      </c>
      <c r="E31" s="10">
        <f>price!H26</f>
        <v>0</v>
      </c>
      <c r="F31" s="11" t="s">
        <v>37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customHeight="1">
      <c r="A32" s="9"/>
      <c r="B32" s="13" t="s">
        <v>38</v>
      </c>
      <c r="C32" s="10">
        <f t="shared" si="3"/>
        <v>12</v>
      </c>
      <c r="D32" s="11" t="s">
        <v>3</v>
      </c>
      <c r="E32" s="10">
        <f>price!H27</f>
        <v>0</v>
      </c>
      <c r="F32" s="11" t="s">
        <v>37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customHeight="1">
      <c r="A33" s="9"/>
      <c r="B33" s="13" t="s">
        <v>39</v>
      </c>
      <c r="C33" s="10">
        <f t="shared" si="3"/>
        <v>12</v>
      </c>
      <c r="D33" s="11" t="s">
        <v>3</v>
      </c>
      <c r="E33" s="10">
        <f>price!H28</f>
        <v>0</v>
      </c>
      <c r="F33" s="11" t="s">
        <v>37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customHeight="1">
      <c r="A34" s="9">
        <v>4</v>
      </c>
      <c r="B34" s="9" t="s">
        <v>46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customHeight="1">
      <c r="A35" s="9"/>
      <c r="B35" s="13" t="s">
        <v>41</v>
      </c>
      <c r="C35" s="10">
        <f t="shared" si="3"/>
        <v>12</v>
      </c>
      <c r="D35" s="11" t="s">
        <v>3</v>
      </c>
      <c r="E35" s="10">
        <f>price!H30</f>
        <v>0</v>
      </c>
      <c r="F35" s="11" t="s">
        <v>37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customHeight="1">
      <c r="A36" s="9"/>
      <c r="B36" s="13" t="s">
        <v>42</v>
      </c>
      <c r="C36" s="10">
        <f t="shared" si="3"/>
        <v>12</v>
      </c>
      <c r="D36" s="11" t="s">
        <v>3</v>
      </c>
      <c r="E36" s="10">
        <f>price!H31</f>
        <v>0</v>
      </c>
      <c r="F36" s="11" t="s">
        <v>37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customHeight="1">
      <c r="A37" s="9"/>
      <c r="B37" s="13" t="s">
        <v>43</v>
      </c>
      <c r="C37" s="10">
        <f t="shared" si="3"/>
        <v>12</v>
      </c>
      <c r="D37" s="11" t="s">
        <v>3</v>
      </c>
      <c r="E37" s="10">
        <f>price!H32</f>
        <v>0</v>
      </c>
      <c r="F37" s="11" t="s">
        <v>37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customHeight="1">
      <c r="A38" s="9">
        <v>5</v>
      </c>
      <c r="B38" s="9" t="s">
        <v>47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customHeight="1">
      <c r="A39" s="9"/>
      <c r="B39" s="13" t="s">
        <v>38</v>
      </c>
      <c r="C39" s="10">
        <f t="shared" si="3"/>
        <v>12</v>
      </c>
      <c r="D39" s="11" t="s">
        <v>3</v>
      </c>
      <c r="E39" s="10">
        <f>price!H34</f>
        <v>0</v>
      </c>
      <c r="F39" s="11" t="s">
        <v>37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customHeight="1">
      <c r="A40" s="9"/>
      <c r="B40" s="13" t="s">
        <v>39</v>
      </c>
      <c r="C40" s="10">
        <f t="shared" si="3"/>
        <v>12</v>
      </c>
      <c r="D40" s="11" t="s">
        <v>3</v>
      </c>
      <c r="E40" s="10">
        <f>price!H35</f>
        <v>0</v>
      </c>
      <c r="F40" s="11" t="s">
        <v>37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customHeight="1">
      <c r="A41" s="9"/>
      <c r="B41" s="13" t="s">
        <v>48</v>
      </c>
      <c r="C41" s="10">
        <f t="shared" si="3"/>
        <v>12</v>
      </c>
      <c r="D41" s="11" t="s">
        <v>3</v>
      </c>
      <c r="E41" s="10">
        <f>price!H36</f>
        <v>0</v>
      </c>
      <c r="F41" s="11" t="s">
        <v>37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customHeight="1">
      <c r="A42" s="9"/>
      <c r="B42" s="13" t="s">
        <v>49</v>
      </c>
      <c r="C42" s="10">
        <f t="shared" si="3"/>
        <v>12</v>
      </c>
      <c r="D42" s="11" t="s">
        <v>3</v>
      </c>
      <c r="E42" s="10">
        <f>price!H37</f>
        <v>0</v>
      </c>
      <c r="F42" s="11" t="s">
        <v>37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customHeight="1">
      <c r="A43" s="9"/>
      <c r="B43" s="13" t="s">
        <v>41</v>
      </c>
      <c r="C43" s="10">
        <f t="shared" si="3"/>
        <v>12</v>
      </c>
      <c r="D43" s="11" t="s">
        <v>3</v>
      </c>
      <c r="E43" s="10">
        <f>price!H38</f>
        <v>0</v>
      </c>
      <c r="F43" s="11" t="s">
        <v>37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customHeight="1">
      <c r="A44" s="9"/>
      <c r="B44" s="13" t="s">
        <v>42</v>
      </c>
      <c r="C44" s="10">
        <f t="shared" si="3"/>
        <v>12</v>
      </c>
      <c r="D44" s="11" t="s">
        <v>3</v>
      </c>
      <c r="E44" s="10">
        <f>price!H39</f>
        <v>0</v>
      </c>
      <c r="F44" s="11" t="s">
        <v>37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customHeight="1">
      <c r="A45" s="9">
        <v>6</v>
      </c>
      <c r="B45" s="9" t="s">
        <v>116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customHeight="1">
      <c r="A46" s="9"/>
      <c r="B46" s="13" t="s">
        <v>45</v>
      </c>
      <c r="C46" s="10">
        <f t="shared" si="3"/>
        <v>12</v>
      </c>
      <c r="D46" s="11" t="s">
        <v>3</v>
      </c>
      <c r="E46" s="10">
        <f>price!H41</f>
        <v>0</v>
      </c>
      <c r="F46" s="11" t="s">
        <v>37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customHeight="1">
      <c r="A47" s="9"/>
      <c r="B47" s="13" t="s">
        <v>38</v>
      </c>
      <c r="C47" s="10">
        <f t="shared" si="3"/>
        <v>12</v>
      </c>
      <c r="D47" s="11" t="s">
        <v>3</v>
      </c>
      <c r="E47" s="10">
        <f>price!H42</f>
        <v>0</v>
      </c>
      <c r="F47" s="11" t="s">
        <v>37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customHeight="1">
      <c r="A48" s="9"/>
      <c r="B48" s="13" t="s">
        <v>39</v>
      </c>
      <c r="C48" s="10">
        <f t="shared" si="3"/>
        <v>12</v>
      </c>
      <c r="D48" s="11" t="s">
        <v>3</v>
      </c>
      <c r="E48" s="10">
        <f>price!H43</f>
        <v>0</v>
      </c>
      <c r="F48" s="11" t="s">
        <v>37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customHeight="1">
      <c r="A49" s="9"/>
      <c r="B49" s="13" t="s">
        <v>41</v>
      </c>
      <c r="C49" s="10">
        <f t="shared" si="3"/>
        <v>12</v>
      </c>
      <c r="D49" s="11" t="s">
        <v>3</v>
      </c>
      <c r="E49" s="10">
        <f>price!H44</f>
        <v>0</v>
      </c>
      <c r="F49" s="11" t="s">
        <v>37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customHeight="1">
      <c r="A50" s="9"/>
      <c r="B50" s="13" t="s">
        <v>42</v>
      </c>
      <c r="C50" s="10">
        <f t="shared" si="3"/>
        <v>12</v>
      </c>
      <c r="D50" s="11" t="s">
        <v>3</v>
      </c>
      <c r="E50" s="10">
        <f>price!H45</f>
        <v>0</v>
      </c>
      <c r="F50" s="11" t="s">
        <v>37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customHeight="1">
      <c r="A51" s="9"/>
      <c r="B51" s="13" t="s">
        <v>43</v>
      </c>
      <c r="C51" s="10">
        <f t="shared" si="3"/>
        <v>12</v>
      </c>
      <c r="D51" s="11" t="s">
        <v>3</v>
      </c>
      <c r="E51" s="10">
        <f>price!H46</f>
        <v>0</v>
      </c>
      <c r="F51" s="11" t="s">
        <v>37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32</v>
      </c>
      <c r="C52" s="20"/>
      <c r="D52" s="21"/>
      <c r="E52" s="20"/>
      <c r="F52" s="21"/>
      <c r="G52" s="30"/>
      <c r="H52" s="23">
        <f>SUM(H23:H51)</f>
        <v>18720</v>
      </c>
      <c r="I52" s="31"/>
      <c r="J52" s="23">
        <f>SUM(J23:J51)</f>
        <v>15840</v>
      </c>
      <c r="K52" s="23">
        <f>SUM(K23:K51)</f>
        <v>2880</v>
      </c>
      <c r="L52" s="24"/>
    </row>
    <row r="53" spans="1:13" ht="20.100000000000001" customHeight="1" thickTop="1">
      <c r="A53" s="87" t="s">
        <v>50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51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52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4" t="s">
        <v>53</v>
      </c>
      <c r="C56" s="10">
        <f>price!F55</f>
        <v>1</v>
      </c>
      <c r="D56" s="34" t="s">
        <v>54</v>
      </c>
      <c r="E56" s="35">
        <f>price!H55</f>
        <v>1</v>
      </c>
      <c r="F56" s="11" t="s">
        <v>20</v>
      </c>
      <c r="G56" s="36">
        <f>price!D55</f>
        <v>4500</v>
      </c>
      <c r="H56" s="16">
        <f>G56*C56*E56</f>
        <v>4500</v>
      </c>
      <c r="I56" s="36">
        <f>price!E55</f>
        <v>2664.2857142857142</v>
      </c>
      <c r="J56" s="16">
        <f>I56*C56*E56</f>
        <v>2664.2857142857142</v>
      </c>
      <c r="K56" s="17">
        <f>H56-J56</f>
        <v>1835.7142857142858</v>
      </c>
      <c r="L56" s="9"/>
      <c r="M56" s="24"/>
    </row>
    <row r="57" spans="1:13" ht="20.100000000000001" customHeight="1">
      <c r="A57" s="9"/>
      <c r="B57" s="54" t="s">
        <v>55</v>
      </c>
      <c r="C57" s="10">
        <f>price!F56</f>
        <v>0</v>
      </c>
      <c r="D57" s="34" t="s">
        <v>54</v>
      </c>
      <c r="E57" s="35">
        <f>price!H56</f>
        <v>0</v>
      </c>
      <c r="F57" s="11" t="s">
        <v>20</v>
      </c>
      <c r="G57" s="36">
        <f>price!D56</f>
        <v>2800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customHeight="1">
      <c r="A58" s="9"/>
      <c r="B58" s="54" t="s">
        <v>56</v>
      </c>
      <c r="C58" s="10">
        <f>price!F57</f>
        <v>0</v>
      </c>
      <c r="D58" s="34" t="s">
        <v>54</v>
      </c>
      <c r="E58" s="35">
        <f>price!H57</f>
        <v>0</v>
      </c>
      <c r="F58" s="11" t="s">
        <v>20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customHeight="1">
      <c r="A59" s="9"/>
      <c r="B59" s="54" t="s">
        <v>57</v>
      </c>
      <c r="C59" s="10">
        <f>price!F58</f>
        <v>0</v>
      </c>
      <c r="D59" s="34" t="s">
        <v>54</v>
      </c>
      <c r="E59" s="35">
        <f>price!H58</f>
        <v>0</v>
      </c>
      <c r="F59" s="11" t="s">
        <v>20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>
      <c r="A60" s="9"/>
      <c r="B60" s="54" t="s">
        <v>58</v>
      </c>
      <c r="C60" s="10">
        <f>price!F59</f>
        <v>2</v>
      </c>
      <c r="D60" s="34" t="s">
        <v>54</v>
      </c>
      <c r="E60" s="35">
        <f>price!H59</f>
        <v>1</v>
      </c>
      <c r="F60" s="11" t="s">
        <v>20</v>
      </c>
      <c r="G60" s="36">
        <f>price!D59</f>
        <v>2800</v>
      </c>
      <c r="H60" s="16">
        <f t="shared" si="12"/>
        <v>5600</v>
      </c>
      <c r="I60" s="36">
        <f>price!E59</f>
        <v>2664.2857142857142</v>
      </c>
      <c r="J60" s="16">
        <f t="shared" si="13"/>
        <v>5328.5714285714284</v>
      </c>
      <c r="K60" s="17">
        <f t="shared" si="14"/>
        <v>271.42857142857156</v>
      </c>
      <c r="L60" s="9"/>
      <c r="M60" s="24"/>
    </row>
    <row r="61" spans="1:13">
      <c r="A61" s="9"/>
      <c r="B61" s="54" t="s">
        <v>59</v>
      </c>
      <c r="C61" s="10">
        <f>price!F60</f>
        <v>0</v>
      </c>
      <c r="D61" s="34" t="s">
        <v>54</v>
      </c>
      <c r="E61" s="35">
        <f>price!H60</f>
        <v>0</v>
      </c>
      <c r="F61" s="11" t="s">
        <v>20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>
      <c r="A62" s="9"/>
      <c r="B62" s="54" t="s">
        <v>60</v>
      </c>
      <c r="C62" s="10">
        <f>price!F61</f>
        <v>0</v>
      </c>
      <c r="D62" s="34" t="s">
        <v>54</v>
      </c>
      <c r="E62" s="35">
        <f>price!H61</f>
        <v>0</v>
      </c>
      <c r="F62" s="11" t="s">
        <v>20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>
      <c r="A63" s="9">
        <v>2</v>
      </c>
      <c r="B63" s="9" t="s">
        <v>61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>
      <c r="A64" s="9"/>
      <c r="B64" s="9" t="s">
        <v>62</v>
      </c>
      <c r="C64" s="10">
        <f>price!F63</f>
        <v>0</v>
      </c>
      <c r="D64" s="34" t="s">
        <v>54</v>
      </c>
      <c r="E64" s="35">
        <f>price!H63</f>
        <v>0</v>
      </c>
      <c r="F64" s="11" t="s">
        <v>20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>
      <c r="A65" s="9"/>
      <c r="B65" s="9" t="s">
        <v>63</v>
      </c>
      <c r="C65" s="10">
        <f>price!F64</f>
        <v>0</v>
      </c>
      <c r="D65" s="34" t="s">
        <v>54</v>
      </c>
      <c r="E65" s="35">
        <f>price!H64</f>
        <v>0</v>
      </c>
      <c r="F65" s="11" t="s">
        <v>20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>
      <c r="A66" s="9"/>
      <c r="B66" s="9" t="s">
        <v>64</v>
      </c>
      <c r="C66" s="10">
        <f>price!F65</f>
        <v>0</v>
      </c>
      <c r="D66" s="34" t="s">
        <v>54</v>
      </c>
      <c r="E66" s="35">
        <f>price!H65</f>
        <v>0</v>
      </c>
      <c r="F66" s="11" t="s">
        <v>20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>
      <c r="A67" s="9"/>
      <c r="B67" s="9" t="s">
        <v>65</v>
      </c>
      <c r="C67" s="10">
        <f>price!F66</f>
        <v>0</v>
      </c>
      <c r="D67" s="34" t="s">
        <v>54</v>
      </c>
      <c r="E67" s="35">
        <f>price!H66</f>
        <v>0</v>
      </c>
      <c r="F67" s="11" t="s">
        <v>20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>
      <c r="A68" s="9"/>
      <c r="B68" s="9" t="s">
        <v>66</v>
      </c>
      <c r="C68" s="10">
        <f>price!F67</f>
        <v>0</v>
      </c>
      <c r="D68" s="34" t="s">
        <v>54</v>
      </c>
      <c r="E68" s="35">
        <f>price!H67</f>
        <v>0</v>
      </c>
      <c r="F68" s="11" t="s">
        <v>20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>
      <c r="A69" s="9">
        <v>3</v>
      </c>
      <c r="B69" s="9" t="s">
        <v>67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>
      <c r="A70" s="9"/>
      <c r="B70" s="9" t="s">
        <v>68</v>
      </c>
      <c r="C70" s="10">
        <f>price!F69</f>
        <v>0</v>
      </c>
      <c r="D70" s="34" t="s">
        <v>54</v>
      </c>
      <c r="E70" s="35">
        <f>price!H69</f>
        <v>0</v>
      </c>
      <c r="F70" s="11" t="s">
        <v>20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>
      <c r="A71" s="9"/>
      <c r="B71" s="9" t="s">
        <v>69</v>
      </c>
      <c r="C71" s="10">
        <f>price!F70</f>
        <v>0</v>
      </c>
      <c r="D71" s="34" t="s">
        <v>54</v>
      </c>
      <c r="E71" s="35">
        <f>price!H70</f>
        <v>0</v>
      </c>
      <c r="F71" s="11" t="s">
        <v>20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10100</v>
      </c>
      <c r="I72" s="16"/>
      <c r="J72" s="16">
        <f t="shared" ref="J72:K72" si="21">SUM(J56:J71)</f>
        <v>7992.8571428571431</v>
      </c>
      <c r="K72" s="16">
        <f t="shared" si="21"/>
        <v>2107.1428571428573</v>
      </c>
      <c r="L72" s="9"/>
    </row>
    <row r="73" spans="1:13" ht="21.75" thickTop="1">
      <c r="A73" s="25" t="s">
        <v>70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>
      <c r="A75" s="9">
        <v>1</v>
      </c>
      <c r="B75" s="38" t="s">
        <v>71</v>
      </c>
      <c r="C75" s="108">
        <f>price!F72</f>
        <v>0</v>
      </c>
      <c r="D75" s="9" t="s">
        <v>72</v>
      </c>
      <c r="E75" s="108">
        <f>price!H72</f>
        <v>0</v>
      </c>
      <c r="F75" s="11" t="s">
        <v>20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>
      <c r="A76" s="9">
        <v>2</v>
      </c>
      <c r="B76" s="9" t="s">
        <v>73</v>
      </c>
      <c r="C76" s="108">
        <f>price!F73</f>
        <v>0</v>
      </c>
      <c r="D76" s="9" t="s">
        <v>72</v>
      </c>
      <c r="E76" s="108">
        <f>price!H73</f>
        <v>0</v>
      </c>
      <c r="F76" s="11" t="s">
        <v>20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>
      <c r="A77" s="9">
        <v>3</v>
      </c>
      <c r="B77" s="9" t="s">
        <v>74</v>
      </c>
      <c r="C77" s="108">
        <f>price!F74</f>
        <v>1</v>
      </c>
      <c r="D77" s="9" t="s">
        <v>72</v>
      </c>
      <c r="E77" s="108">
        <f>price!H74</f>
        <v>2</v>
      </c>
      <c r="F77" s="11" t="s">
        <v>20</v>
      </c>
      <c r="G77" s="36">
        <f>price!D74</f>
        <v>10000</v>
      </c>
      <c r="H77" s="16">
        <f t="shared" si="22"/>
        <v>20000</v>
      </c>
      <c r="I77" s="36">
        <f>price!E74</f>
        <v>0</v>
      </c>
      <c r="J77" s="16">
        <f t="shared" si="23"/>
        <v>0</v>
      </c>
      <c r="K77" s="17">
        <f t="shared" si="24"/>
        <v>20000</v>
      </c>
      <c r="L77" s="9"/>
    </row>
    <row r="78" spans="1:13">
      <c r="A78" s="9">
        <v>4</v>
      </c>
      <c r="B78" s="9" t="s">
        <v>75</v>
      </c>
      <c r="C78" s="108">
        <f>price!F75</f>
        <v>1</v>
      </c>
      <c r="D78" s="9" t="s">
        <v>72</v>
      </c>
      <c r="E78" s="108">
        <f>price!H75</f>
        <v>2</v>
      </c>
      <c r="F78" s="11" t="s">
        <v>20</v>
      </c>
      <c r="G78" s="36">
        <f>price!D75</f>
        <v>5000</v>
      </c>
      <c r="H78" s="16">
        <f t="shared" si="22"/>
        <v>10000</v>
      </c>
      <c r="I78" s="36">
        <f>price!E75</f>
        <v>0</v>
      </c>
      <c r="J78" s="16">
        <f t="shared" si="23"/>
        <v>0</v>
      </c>
      <c r="K78" s="17">
        <f t="shared" si="24"/>
        <v>10000</v>
      </c>
      <c r="L78" s="9"/>
    </row>
    <row r="79" spans="1:13">
      <c r="A79" s="9">
        <v>5</v>
      </c>
      <c r="B79" s="9" t="s">
        <v>76</v>
      </c>
      <c r="C79" s="108">
        <f>price!F76</f>
        <v>1</v>
      </c>
      <c r="D79" s="9" t="s">
        <v>72</v>
      </c>
      <c r="E79" s="108">
        <f>price!H76</f>
        <v>2</v>
      </c>
      <c r="F79" s="11" t="s">
        <v>20</v>
      </c>
      <c r="G79" s="36">
        <f>price!D76</f>
        <v>3000</v>
      </c>
      <c r="H79" s="16">
        <f t="shared" si="22"/>
        <v>6000</v>
      </c>
      <c r="I79" s="36">
        <f>price!E76</f>
        <v>0</v>
      </c>
      <c r="J79" s="16">
        <f t="shared" si="23"/>
        <v>0</v>
      </c>
      <c r="K79" s="17">
        <f t="shared" si="24"/>
        <v>6000</v>
      </c>
      <c r="L79" s="9"/>
    </row>
    <row r="80" spans="1:13">
      <c r="A80" s="9">
        <v>6</v>
      </c>
      <c r="B80" s="9" t="s">
        <v>77</v>
      </c>
      <c r="C80" s="108">
        <f>price!F77</f>
        <v>5</v>
      </c>
      <c r="D80" s="9" t="s">
        <v>3</v>
      </c>
      <c r="E80" s="9"/>
      <c r="F80" s="11"/>
      <c r="G80" s="36">
        <f>price!D77</f>
        <v>500</v>
      </c>
      <c r="H80" s="16">
        <f>G80*C80</f>
        <v>2500</v>
      </c>
      <c r="I80" s="36">
        <f>price!E77</f>
        <v>500</v>
      </c>
      <c r="J80" s="16">
        <f>I80*C80</f>
        <v>2500</v>
      </c>
      <c r="K80" s="17">
        <f t="shared" si="24"/>
        <v>0</v>
      </c>
      <c r="L80" s="9"/>
    </row>
    <row r="81" spans="1:13">
      <c r="A81" s="5">
        <v>7</v>
      </c>
      <c r="B81" s="9" t="s">
        <v>78</v>
      </c>
      <c r="C81" s="108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>
      <c r="A82" s="9">
        <v>8</v>
      </c>
      <c r="B82" s="9" t="s">
        <v>79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>
      <c r="A83" s="9">
        <v>9</v>
      </c>
      <c r="B83" s="9" t="s">
        <v>80</v>
      </c>
      <c r="C83" s="108">
        <f>price!F80</f>
        <v>2</v>
      </c>
      <c r="D83" s="9" t="s">
        <v>3</v>
      </c>
      <c r="E83" s="39"/>
      <c r="F83" s="9"/>
      <c r="G83" s="36">
        <f>price!D80</f>
        <v>8500</v>
      </c>
      <c r="H83" s="16">
        <f t="shared" si="25"/>
        <v>17000</v>
      </c>
      <c r="I83" s="36">
        <f>price!E80</f>
        <v>8500</v>
      </c>
      <c r="J83" s="16">
        <f t="shared" si="26"/>
        <v>17000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55500</v>
      </c>
      <c r="I84" s="43"/>
      <c r="J84" s="23">
        <f>SUM(J75:J83)</f>
        <v>19500</v>
      </c>
      <c r="K84" s="23">
        <f t="shared" si="24"/>
        <v>36000</v>
      </c>
      <c r="L84" s="44"/>
    </row>
    <row r="85" spans="1:13" ht="21.75" thickTop="1">
      <c r="A85" s="25" t="s">
        <v>81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>
      <c r="A87" s="9">
        <v>1</v>
      </c>
      <c r="B87" s="9" t="s">
        <v>82</v>
      </c>
      <c r="C87" s="10">
        <f>price!F82</f>
        <v>0</v>
      </c>
      <c r="D87" s="11" t="s">
        <v>20</v>
      </c>
      <c r="E87" s="111"/>
      <c r="F87" s="112"/>
      <c r="G87" s="36">
        <f>price!D82</f>
        <v>0</v>
      </c>
      <c r="H87" s="45">
        <f>G87*C87</f>
        <v>0</v>
      </c>
      <c r="I87" s="36">
        <f>price!E82</f>
        <v>7500</v>
      </c>
      <c r="J87" s="45">
        <f>I87*C87</f>
        <v>0</v>
      </c>
      <c r="K87" s="17">
        <f>H87-J87</f>
        <v>0</v>
      </c>
      <c r="L87" s="9"/>
    </row>
    <row r="88" spans="1:13">
      <c r="A88" s="9">
        <v>2</v>
      </c>
      <c r="B88" s="9" t="s">
        <v>83</v>
      </c>
      <c r="C88" s="10">
        <f>price!F83</f>
        <v>1</v>
      </c>
      <c r="D88" s="11" t="s">
        <v>20</v>
      </c>
      <c r="E88" s="111"/>
      <c r="F88" s="112"/>
      <c r="G88" s="36">
        <f>price!D83</f>
        <v>7500</v>
      </c>
      <c r="H88" s="45">
        <f t="shared" ref="H88:H91" si="27">G88*C88</f>
        <v>7500</v>
      </c>
      <c r="I88" s="36">
        <f>price!E83</f>
        <v>0</v>
      </c>
      <c r="J88" s="45">
        <f t="shared" ref="J88:J91" si="28">I88*C88</f>
        <v>0</v>
      </c>
      <c r="K88" s="17">
        <f t="shared" ref="K88:K92" si="29">H88-J88</f>
        <v>7500</v>
      </c>
      <c r="L88" s="9"/>
    </row>
    <row r="89" spans="1:13">
      <c r="A89" s="9">
        <v>3</v>
      </c>
      <c r="B89" s="9" t="s">
        <v>84</v>
      </c>
      <c r="C89" s="10">
        <f>price!F84</f>
        <v>0</v>
      </c>
      <c r="D89" s="11" t="s">
        <v>20</v>
      </c>
      <c r="E89" s="111"/>
      <c r="F89" s="112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>
      <c r="A90" s="9">
        <v>4</v>
      </c>
      <c r="B90" s="9" t="s">
        <v>85</v>
      </c>
      <c r="C90" s="10">
        <f>price!F85</f>
        <v>0</v>
      </c>
      <c r="D90" s="11" t="s">
        <v>20</v>
      </c>
      <c r="E90" s="111"/>
      <c r="F90" s="112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>
      <c r="A91" s="9">
        <v>5</v>
      </c>
      <c r="B91" s="9" t="s">
        <v>86</v>
      </c>
      <c r="C91" s="10">
        <f>price!F86</f>
        <v>0</v>
      </c>
      <c r="D91" s="11" t="s">
        <v>20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3"/>
      <c r="F92" s="114"/>
      <c r="G92" s="37"/>
      <c r="H92" s="45">
        <f>SUM(H87:H91)</f>
        <v>7500</v>
      </c>
      <c r="I92" s="45"/>
      <c r="J92" s="45">
        <f>SUM(J87:J91)</f>
        <v>0</v>
      </c>
      <c r="K92" s="16">
        <f t="shared" si="29"/>
        <v>7500</v>
      </c>
      <c r="L92" s="9"/>
    </row>
    <row r="93" spans="1:13" ht="21.75" thickTop="1">
      <c r="A93" s="25" t="s">
        <v>87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123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>
      <c r="A95" s="9">
        <v>1</v>
      </c>
      <c r="B95" s="9" t="s">
        <v>88</v>
      </c>
      <c r="C95" s="10">
        <f>price!F89</f>
        <v>0</v>
      </c>
      <c r="D95" s="9" t="s">
        <v>20</v>
      </c>
      <c r="E95" s="111"/>
      <c r="F95" s="112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>
      <c r="A96" s="9">
        <v>2</v>
      </c>
      <c r="B96" s="9" t="s">
        <v>89</v>
      </c>
      <c r="C96" s="10">
        <f>price!F90</f>
        <v>0</v>
      </c>
      <c r="D96" s="9" t="s">
        <v>90</v>
      </c>
      <c r="E96" s="111"/>
      <c r="F96" s="112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>
      <c r="A97" s="9">
        <v>3</v>
      </c>
      <c r="B97" s="9" t="s">
        <v>91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>
      <c r="A98" s="9"/>
      <c r="B98" s="13" t="s">
        <v>92</v>
      </c>
      <c r="C98" s="10">
        <f>price!F92</f>
        <v>0</v>
      </c>
      <c r="D98" s="9" t="s">
        <v>3</v>
      </c>
      <c r="E98" s="111"/>
      <c r="F98" s="112"/>
      <c r="G98" s="36">
        <f>price!D92</f>
        <v>220</v>
      </c>
      <c r="H98" s="45">
        <f t="shared" ref="H98:H109" si="30">G98*C98</f>
        <v>0</v>
      </c>
      <c r="I98" s="36">
        <f>price!E92</f>
        <v>190</v>
      </c>
      <c r="J98" s="45">
        <f t="shared" ref="J98:J109" si="31">I98*C98</f>
        <v>0</v>
      </c>
      <c r="K98" s="17">
        <f t="shared" ref="K98:K109" si="32">H98-J98</f>
        <v>0</v>
      </c>
      <c r="L98" s="9"/>
    </row>
    <row r="99" spans="1:12">
      <c r="A99" s="9"/>
      <c r="B99" s="13" t="s">
        <v>93</v>
      </c>
      <c r="C99" s="10">
        <f>price!F93</f>
        <v>12</v>
      </c>
      <c r="D99" s="9" t="s">
        <v>3</v>
      </c>
      <c r="E99" s="111"/>
      <c r="F99" s="112"/>
      <c r="G99" s="36">
        <f>price!D93</f>
        <v>90</v>
      </c>
      <c r="H99" s="45">
        <f t="shared" si="30"/>
        <v>1080</v>
      </c>
      <c r="I99" s="36">
        <f>price!E93</f>
        <v>90</v>
      </c>
      <c r="J99" s="45">
        <f t="shared" si="31"/>
        <v>1080</v>
      </c>
      <c r="K99" s="17">
        <f t="shared" si="32"/>
        <v>0</v>
      </c>
      <c r="L99" s="9"/>
    </row>
    <row r="100" spans="1:12">
      <c r="A100" s="9"/>
      <c r="B100" s="13" t="s">
        <v>94</v>
      </c>
      <c r="C100" s="10">
        <f>price!F94</f>
        <v>12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600</v>
      </c>
      <c r="I100" s="36">
        <f>price!E94</f>
        <v>50</v>
      </c>
      <c r="J100" s="45">
        <f t="shared" si="31"/>
        <v>600</v>
      </c>
      <c r="K100" s="17">
        <f t="shared" si="32"/>
        <v>0</v>
      </c>
      <c r="L100" s="9"/>
    </row>
    <row r="101" spans="1:12">
      <c r="A101" s="9"/>
      <c r="B101" s="13" t="s">
        <v>95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>
      <c r="A102" s="9"/>
      <c r="B102" s="13" t="s">
        <v>96</v>
      </c>
      <c r="C102" s="10">
        <f>price!F96</f>
        <v>0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>
      <c r="A103" s="9"/>
      <c r="B103" s="13" t="s">
        <v>97</v>
      </c>
      <c r="C103" s="10">
        <f>price!F97</f>
        <v>0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>
      <c r="A104" s="9"/>
      <c r="B104" s="13" t="s">
        <v>98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>
      <c r="A105" s="9"/>
      <c r="B105" s="13" t="s">
        <v>99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>
      <c r="A106" s="9"/>
      <c r="B106" s="13" t="s">
        <v>100</v>
      </c>
      <c r="C106" s="10">
        <f>price!F100</f>
        <v>0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>
      <c r="A107" s="9">
        <v>4</v>
      </c>
      <c r="B107" s="9" t="s">
        <v>101</v>
      </c>
      <c r="C107" s="10">
        <f>price!F101</f>
        <v>0</v>
      </c>
      <c r="D107" s="9" t="s">
        <v>102</v>
      </c>
      <c r="E107" s="111"/>
      <c r="F107" s="112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>
      <c r="A108" s="9">
        <v>5</v>
      </c>
      <c r="B108" s="9" t="s">
        <v>103</v>
      </c>
      <c r="C108" s="10">
        <f>price!F102</f>
        <v>12</v>
      </c>
      <c r="D108" s="9" t="s">
        <v>104</v>
      </c>
      <c r="E108" s="111"/>
      <c r="F108" s="112"/>
      <c r="G108" s="36">
        <f>price!D102</f>
        <v>400</v>
      </c>
      <c r="H108" s="45">
        <f t="shared" si="30"/>
        <v>4800</v>
      </c>
      <c r="I108" s="36">
        <f>price!E102</f>
        <v>320</v>
      </c>
      <c r="J108" s="45">
        <f t="shared" si="31"/>
        <v>3840</v>
      </c>
      <c r="K108" s="17">
        <f t="shared" si="32"/>
        <v>960</v>
      </c>
      <c r="L108" s="9"/>
    </row>
    <row r="109" spans="1:12">
      <c r="A109" s="9">
        <v>6</v>
      </c>
      <c r="B109" s="9" t="s">
        <v>105</v>
      </c>
      <c r="C109" s="10">
        <f>price!F103</f>
        <v>0</v>
      </c>
      <c r="D109" s="9" t="s">
        <v>106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3"/>
      <c r="F110" s="114"/>
      <c r="G110" s="37"/>
      <c r="H110" s="45">
        <f>SUM(H95:H109)</f>
        <v>6480</v>
      </c>
      <c r="I110" s="45"/>
      <c r="J110" s="45">
        <f t="shared" ref="J110:K110" si="33">SUM(J95:J109)</f>
        <v>5520</v>
      </c>
      <c r="K110" s="45">
        <f t="shared" si="33"/>
        <v>960</v>
      </c>
      <c r="L110" s="9"/>
    </row>
    <row r="111" spans="1:12" ht="21.75" thickTop="1">
      <c r="A111" s="25" t="s">
        <v>107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1" t="s">
        <v>7</v>
      </c>
      <c r="C112" s="28" t="s">
        <v>123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6">
      <c r="A113" s="9"/>
      <c r="B113" s="116">
        <f>price!B106</f>
        <v>0</v>
      </c>
      <c r="C113" s="39">
        <f>price!F106</f>
        <v>0</v>
      </c>
      <c r="D113" s="9" t="s">
        <v>3</v>
      </c>
      <c r="E113" s="111"/>
      <c r="F113" s="112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6">
      <c r="A114" s="9"/>
      <c r="B114" s="9"/>
      <c r="C114" s="9"/>
      <c r="D114" s="9"/>
      <c r="E114" s="111"/>
      <c r="F114" s="112"/>
      <c r="G114" s="37"/>
      <c r="H114" s="45"/>
      <c r="I114" s="45"/>
      <c r="J114" s="45"/>
      <c r="K114" s="45"/>
      <c r="L114" s="9"/>
    </row>
    <row r="115" spans="1:16" ht="21" thickBot="1">
      <c r="A115" s="9"/>
      <c r="B115" s="9"/>
      <c r="C115" s="9"/>
      <c r="D115" s="9"/>
      <c r="E115" s="113"/>
      <c r="F115" s="114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6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6">
      <c r="G117" s="46"/>
    </row>
    <row r="118" spans="1:16">
      <c r="G118" s="46"/>
      <c r="H118" s="5" t="s">
        <v>12</v>
      </c>
      <c r="J118" s="5" t="s">
        <v>14</v>
      </c>
      <c r="L118" s="5" t="s">
        <v>174</v>
      </c>
      <c r="M118" s="104"/>
      <c r="O118" s="104"/>
      <c r="P118" s="104"/>
    </row>
    <row r="119" spans="1:16">
      <c r="B119" s="5" t="s">
        <v>6</v>
      </c>
      <c r="G119" s="46"/>
      <c r="H119" s="47">
        <f>H19</f>
        <v>32400</v>
      </c>
      <c r="J119" s="47">
        <f>J19</f>
        <v>22200</v>
      </c>
      <c r="L119" s="46">
        <f>CEILING(H119,100)</f>
        <v>32400</v>
      </c>
      <c r="M119" s="153"/>
      <c r="N119" s="46"/>
      <c r="O119" s="152"/>
      <c r="P119" s="152"/>
    </row>
    <row r="120" spans="1:16">
      <c r="B120" s="5" t="s">
        <v>33</v>
      </c>
      <c r="G120" s="46"/>
      <c r="H120" s="47">
        <f>H52</f>
        <v>18720</v>
      </c>
      <c r="J120" s="47">
        <f>J52</f>
        <v>15840</v>
      </c>
      <c r="L120" s="46">
        <f t="shared" ref="L120:L127" si="34">CEILING(H120,100)</f>
        <v>18800</v>
      </c>
      <c r="M120" s="154"/>
      <c r="N120" s="46"/>
      <c r="O120" s="152"/>
      <c r="P120" s="152"/>
    </row>
    <row r="121" spans="1:16">
      <c r="B121" s="5" t="s">
        <v>50</v>
      </c>
      <c r="G121" s="46"/>
      <c r="H121" s="47">
        <f>H72</f>
        <v>10100</v>
      </c>
      <c r="J121" s="47">
        <f>J72</f>
        <v>7992.8571428571431</v>
      </c>
      <c r="L121" s="46">
        <f t="shared" si="34"/>
        <v>10100</v>
      </c>
      <c r="M121" s="153"/>
      <c r="N121" s="46"/>
      <c r="O121" s="104"/>
      <c r="P121" s="104"/>
    </row>
    <row r="122" spans="1:16">
      <c r="B122" s="5" t="s">
        <v>70</v>
      </c>
      <c r="G122" s="46"/>
      <c r="H122" s="47">
        <f>H84</f>
        <v>55500</v>
      </c>
      <c r="J122" s="47">
        <f>J84</f>
        <v>19500</v>
      </c>
      <c r="L122" s="46">
        <f t="shared" si="34"/>
        <v>55500</v>
      </c>
      <c r="M122" s="153"/>
      <c r="N122" s="46"/>
      <c r="O122" s="104"/>
      <c r="P122" s="104"/>
    </row>
    <row r="123" spans="1:16">
      <c r="B123" s="5" t="s">
        <v>81</v>
      </c>
      <c r="G123" s="46"/>
      <c r="H123" s="47">
        <f>H92</f>
        <v>7500</v>
      </c>
      <c r="J123" s="47">
        <f>J92</f>
        <v>0</v>
      </c>
      <c r="L123" s="46">
        <f t="shared" si="34"/>
        <v>7500</v>
      </c>
      <c r="M123" s="46"/>
      <c r="N123" s="46"/>
      <c r="O123" s="104"/>
      <c r="P123" s="104"/>
    </row>
    <row r="124" spans="1:16">
      <c r="B124" s="5" t="str">
        <f>A93</f>
        <v>วัสดุและอุปกรณ์ประกอบการเรียนรู้</v>
      </c>
      <c r="G124" s="46"/>
      <c r="H124" s="47">
        <f>H110</f>
        <v>6480</v>
      </c>
      <c r="J124" s="47">
        <f>J110</f>
        <v>5520</v>
      </c>
      <c r="L124" s="46">
        <f t="shared" si="34"/>
        <v>6500</v>
      </c>
      <c r="M124" s="46"/>
      <c r="N124" s="46"/>
    </row>
    <row r="125" spans="1:16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  <c r="L125" s="46">
        <f t="shared" si="34"/>
        <v>0</v>
      </c>
      <c r="M125" s="46"/>
      <c r="N125" s="46"/>
    </row>
    <row r="126" spans="1:16">
      <c r="B126" s="5" t="s">
        <v>108</v>
      </c>
      <c r="G126" s="46"/>
      <c r="H126" s="47">
        <f>SUM(H119:H125)</f>
        <v>130700</v>
      </c>
      <c r="J126" s="47">
        <f>SUM(J119:J125)</f>
        <v>71052.857142857145</v>
      </c>
      <c r="L126" s="46">
        <f>SUM(L119:L125)</f>
        <v>130800</v>
      </c>
      <c r="M126" s="46"/>
      <c r="N126" s="46"/>
    </row>
    <row r="127" spans="1:16" ht="21">
      <c r="B127" s="5" t="s">
        <v>109</v>
      </c>
      <c r="E127" s="122">
        <v>0.1</v>
      </c>
      <c r="G127" s="46"/>
      <c r="H127" s="47">
        <f>H126*E127</f>
        <v>13070</v>
      </c>
      <c r="J127" s="49"/>
      <c r="L127" s="46">
        <f t="shared" si="34"/>
        <v>13100</v>
      </c>
    </row>
    <row r="128" spans="1:16" ht="21" thickBot="1">
      <c r="B128" s="5" t="s">
        <v>110</v>
      </c>
      <c r="G128" s="46"/>
      <c r="H128" s="50">
        <f>SUM(H126:H127)</f>
        <v>143770</v>
      </c>
      <c r="J128" s="50">
        <f>SUM(J126:J127)</f>
        <v>71052.857142857145</v>
      </c>
      <c r="L128" s="145">
        <f>SUM(L126:L127)</f>
        <v>143900</v>
      </c>
    </row>
    <row r="129" spans="2:12">
      <c r="G129" s="46"/>
      <c r="L129" s="155"/>
    </row>
    <row r="130" spans="2:12">
      <c r="B130" s="5" t="s">
        <v>1</v>
      </c>
      <c r="G130" s="46"/>
      <c r="H130" s="5">
        <f>B3</f>
        <v>12</v>
      </c>
      <c r="I130" s="5" t="s">
        <v>3</v>
      </c>
    </row>
    <row r="131" spans="2:12">
      <c r="B131" s="5" t="s">
        <v>12</v>
      </c>
      <c r="H131" s="47">
        <f>H128</f>
        <v>143770</v>
      </c>
      <c r="J131" s="5">
        <f>CEILING(H131,10)</f>
        <v>143770</v>
      </c>
    </row>
    <row r="132" spans="2:12">
      <c r="B132" s="5" t="s">
        <v>14</v>
      </c>
      <c r="H132" s="48">
        <f>J128</f>
        <v>71052.857142857145</v>
      </c>
    </row>
    <row r="133" spans="2:12" ht="21" thickBot="1">
      <c r="B133" s="5" t="s">
        <v>111</v>
      </c>
      <c r="H133" s="51">
        <f>H128-J128</f>
        <v>72717.142857142855</v>
      </c>
      <c r="I133" s="5" t="s">
        <v>112</v>
      </c>
    </row>
    <row r="134" spans="2:12" ht="21" thickTop="1">
      <c r="B134" s="5" t="s">
        <v>113</v>
      </c>
      <c r="G134" s="46"/>
      <c r="H134" s="46">
        <f>H128/B3</f>
        <v>11980.833333333334</v>
      </c>
      <c r="I134" s="5" t="s">
        <v>112</v>
      </c>
    </row>
    <row r="135" spans="2:12">
      <c r="B135" s="5" t="s">
        <v>114</v>
      </c>
      <c r="G135" s="46"/>
      <c r="H135" s="52">
        <f>H133/H128</f>
        <v>0.50578801458679035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2" activePane="bottomLeft" state="frozen"/>
      <selection pane="bottomLeft" activeCell="H9" sqref="H9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150</v>
      </c>
      <c r="F1" s="167" t="s">
        <v>123</v>
      </c>
      <c r="G1" s="168"/>
      <c r="H1" s="168"/>
      <c r="I1" s="169"/>
      <c r="J1" s="28" t="s">
        <v>16</v>
      </c>
    </row>
    <row r="2" spans="1:17" ht="21">
      <c r="A2" s="18" t="s">
        <v>124</v>
      </c>
      <c r="B2" s="55"/>
      <c r="C2" s="55"/>
      <c r="D2" s="89"/>
      <c r="E2" s="89"/>
      <c r="F2" s="102">
        <v>12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132</v>
      </c>
      <c r="I3" s="72" t="s">
        <v>9</v>
      </c>
      <c r="J3" s="4"/>
    </row>
    <row r="4" spans="1:17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18</v>
      </c>
      <c r="C5" s="9" t="s">
        <v>112</v>
      </c>
      <c r="D5" s="97">
        <v>1800</v>
      </c>
      <c r="E5" s="97">
        <v>950</v>
      </c>
      <c r="F5" s="57"/>
      <c r="G5" s="58" t="s">
        <v>19</v>
      </c>
      <c r="H5" s="57"/>
      <c r="I5" s="58" t="s">
        <v>130</v>
      </c>
      <c r="J5" s="9"/>
    </row>
    <row r="6" spans="1:17">
      <c r="A6" s="9"/>
      <c r="B6" s="13" t="s">
        <v>171</v>
      </c>
      <c r="C6" s="9" t="s">
        <v>112</v>
      </c>
      <c r="D6" s="144">
        <v>2800</v>
      </c>
      <c r="E6" s="144">
        <v>1100</v>
      </c>
      <c r="F6" s="57"/>
      <c r="G6" s="58" t="s">
        <v>19</v>
      </c>
      <c r="H6" s="57"/>
      <c r="I6" s="58" t="s">
        <v>130</v>
      </c>
      <c r="J6" s="9" t="s">
        <v>170</v>
      </c>
    </row>
    <row r="7" spans="1:17">
      <c r="A7" s="9"/>
      <c r="B7" s="13" t="s">
        <v>22</v>
      </c>
      <c r="C7" s="9" t="s">
        <v>112</v>
      </c>
      <c r="D7" s="97">
        <v>1400</v>
      </c>
      <c r="E7" s="97">
        <v>950</v>
      </c>
      <c r="F7" s="57">
        <v>2</v>
      </c>
      <c r="G7" s="58" t="s">
        <v>19</v>
      </c>
      <c r="H7" s="57">
        <v>3</v>
      </c>
      <c r="I7" s="58" t="s">
        <v>130</v>
      </c>
      <c r="J7" s="9"/>
    </row>
    <row r="8" spans="1:17">
      <c r="A8" s="9"/>
      <c r="B8" s="13" t="s">
        <v>23</v>
      </c>
      <c r="C8" s="9" t="s">
        <v>112</v>
      </c>
      <c r="D8" s="97">
        <v>1600</v>
      </c>
      <c r="E8" s="97">
        <v>1100</v>
      </c>
      <c r="F8" s="57">
        <v>5</v>
      </c>
      <c r="G8" s="58" t="s">
        <v>19</v>
      </c>
      <c r="H8" s="57">
        <v>3</v>
      </c>
      <c r="I8" s="58" t="s">
        <v>130</v>
      </c>
      <c r="J8" s="9"/>
    </row>
    <row r="9" spans="1:17">
      <c r="A9" s="9">
        <v>2</v>
      </c>
      <c r="B9" s="9" t="s">
        <v>24</v>
      </c>
      <c r="C9" s="9" t="s">
        <v>112</v>
      </c>
      <c r="D9" s="120"/>
      <c r="E9" s="120"/>
      <c r="F9" s="57"/>
      <c r="G9" s="58" t="s">
        <v>25</v>
      </c>
      <c r="H9" s="57"/>
      <c r="I9" s="58" t="s">
        <v>130</v>
      </c>
      <c r="J9" s="9"/>
    </row>
    <row r="10" spans="1:17">
      <c r="A10" s="9">
        <v>3</v>
      </c>
      <c r="B10" s="9" t="s">
        <v>26</v>
      </c>
      <c r="C10" s="9" t="s">
        <v>112</v>
      </c>
      <c r="D10" s="120"/>
      <c r="E10" s="120"/>
      <c r="F10" s="57"/>
      <c r="G10" s="58" t="s">
        <v>19</v>
      </c>
      <c r="H10" s="57"/>
      <c r="I10" s="58" t="s">
        <v>130</v>
      </c>
      <c r="J10" s="9"/>
    </row>
    <row r="11" spans="1:17">
      <c r="A11" s="9">
        <v>4</v>
      </c>
      <c r="B11" s="9" t="s">
        <v>27</v>
      </c>
      <c r="C11" s="9" t="s">
        <v>112</v>
      </c>
      <c r="D11" s="97">
        <v>300</v>
      </c>
      <c r="E11" s="97">
        <v>200</v>
      </c>
      <c r="F11" s="57"/>
      <c r="G11" s="58" t="s">
        <v>3</v>
      </c>
      <c r="H11" s="57"/>
      <c r="I11" s="58" t="s">
        <v>130</v>
      </c>
      <c r="J11" s="9"/>
      <c r="P11" s="46"/>
    </row>
    <row r="12" spans="1:17">
      <c r="A12" s="9">
        <v>5</v>
      </c>
      <c r="B12" s="9" t="s">
        <v>28</v>
      </c>
      <c r="C12" s="9" t="s">
        <v>112</v>
      </c>
      <c r="D12" s="120"/>
      <c r="E12" s="120"/>
      <c r="F12" s="57"/>
      <c r="G12" s="58" t="s">
        <v>19</v>
      </c>
      <c r="H12" s="57"/>
      <c r="I12" s="58" t="s">
        <v>130</v>
      </c>
      <c r="J12" s="9"/>
    </row>
    <row r="13" spans="1:17">
      <c r="A13" s="9">
        <v>6</v>
      </c>
      <c r="B13" s="9" t="s">
        <v>29</v>
      </c>
      <c r="D13" s="119"/>
      <c r="E13" s="119"/>
      <c r="F13" s="57"/>
      <c r="G13" s="58"/>
      <c r="H13" s="57"/>
      <c r="I13" s="58"/>
      <c r="J13" s="9"/>
      <c r="P13" s="46"/>
    </row>
    <row r="14" spans="1:17">
      <c r="A14" s="9"/>
      <c r="B14" s="13" t="s">
        <v>30</v>
      </c>
      <c r="C14" s="9" t="s">
        <v>112</v>
      </c>
      <c r="D14" s="121">
        <v>1000</v>
      </c>
      <c r="E14" s="119">
        <v>800</v>
      </c>
      <c r="F14" s="57"/>
      <c r="G14" s="58" t="s">
        <v>19</v>
      </c>
      <c r="H14" s="57"/>
      <c r="I14" s="58" t="s">
        <v>130</v>
      </c>
      <c r="J14" s="11"/>
      <c r="Q14" s="46"/>
    </row>
    <row r="15" spans="1:17">
      <c r="A15" s="9"/>
      <c r="B15" s="13" t="s">
        <v>31</v>
      </c>
      <c r="C15" s="9" t="s">
        <v>112</v>
      </c>
      <c r="D15" s="121">
        <v>1200</v>
      </c>
      <c r="E15" s="119">
        <v>900</v>
      </c>
      <c r="F15" s="57"/>
      <c r="G15" s="58" t="s">
        <v>19</v>
      </c>
      <c r="H15" s="57"/>
      <c r="I15" s="58" t="s">
        <v>130</v>
      </c>
      <c r="J15" s="11"/>
    </row>
    <row r="16" spans="1:17" ht="21">
      <c r="A16" s="1" t="s">
        <v>33</v>
      </c>
      <c r="B16" s="2"/>
      <c r="C16" s="2"/>
      <c r="D16" s="90"/>
      <c r="E16" s="90"/>
      <c r="F16" s="71" t="s">
        <v>1</v>
      </c>
      <c r="G16" s="72" t="s">
        <v>9</v>
      </c>
      <c r="H16" s="71" t="s">
        <v>34</v>
      </c>
      <c r="I16" s="72" t="s">
        <v>9</v>
      </c>
      <c r="J16" s="4"/>
    </row>
    <row r="17" spans="1:10" ht="21">
      <c r="A17" s="9">
        <v>1</v>
      </c>
      <c r="B17" s="61" t="s">
        <v>35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45</v>
      </c>
      <c r="C18" s="9" t="s">
        <v>112</v>
      </c>
      <c r="D18" s="107">
        <v>0</v>
      </c>
      <c r="E18" s="91">
        <f>D18-(D18*20%)</f>
        <v>0</v>
      </c>
      <c r="F18" s="57">
        <v>12</v>
      </c>
      <c r="G18" s="58" t="s">
        <v>3</v>
      </c>
      <c r="H18" s="57">
        <v>3</v>
      </c>
      <c r="I18" s="58" t="s">
        <v>37</v>
      </c>
      <c r="J18" s="9" t="s">
        <v>169</v>
      </c>
    </row>
    <row r="19" spans="1:10">
      <c r="A19" s="9"/>
      <c r="B19" s="9" t="s">
        <v>38</v>
      </c>
      <c r="C19" s="9" t="s">
        <v>112</v>
      </c>
      <c r="D19" s="107">
        <v>250</v>
      </c>
      <c r="E19" s="91">
        <f t="shared" ref="E19:E20" si="0">D19-(D19*20%)</f>
        <v>200</v>
      </c>
      <c r="F19" s="57">
        <v>12</v>
      </c>
      <c r="G19" s="58" t="s">
        <v>3</v>
      </c>
      <c r="H19" s="57">
        <v>2</v>
      </c>
      <c r="I19" s="58" t="s">
        <v>37</v>
      </c>
      <c r="J19" s="9"/>
    </row>
    <row r="20" spans="1:10">
      <c r="A20" s="9"/>
      <c r="B20" s="9" t="s">
        <v>39</v>
      </c>
      <c r="C20" s="9" t="s">
        <v>112</v>
      </c>
      <c r="D20" s="107">
        <v>350</v>
      </c>
      <c r="E20" s="91">
        <f t="shared" si="0"/>
        <v>280</v>
      </c>
      <c r="F20" s="57">
        <v>12</v>
      </c>
      <c r="G20" s="58" t="s">
        <v>3</v>
      </c>
      <c r="H20" s="57">
        <v>2</v>
      </c>
      <c r="I20" s="58" t="s">
        <v>37</v>
      </c>
      <c r="J20" s="9"/>
    </row>
    <row r="21" spans="1:10">
      <c r="A21" s="9"/>
      <c r="B21" s="9" t="s">
        <v>40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125</v>
      </c>
      <c r="C22" s="9" t="s">
        <v>112</v>
      </c>
      <c r="D22" s="107">
        <v>120</v>
      </c>
      <c r="E22" s="91">
        <f>D22</f>
        <v>120</v>
      </c>
      <c r="F22" s="57">
        <v>12</v>
      </c>
      <c r="G22" s="58" t="s">
        <v>3</v>
      </c>
      <c r="H22" s="57">
        <v>2</v>
      </c>
      <c r="I22" s="58" t="s">
        <v>37</v>
      </c>
      <c r="J22" s="9"/>
    </row>
    <row r="23" spans="1:10">
      <c r="A23" s="9"/>
      <c r="B23" s="9" t="s">
        <v>126</v>
      </c>
      <c r="C23" s="9" t="s">
        <v>112</v>
      </c>
      <c r="D23" s="107">
        <v>120</v>
      </c>
      <c r="E23" s="91">
        <f t="shared" ref="E23:E24" si="1">D23</f>
        <v>120</v>
      </c>
      <c r="F23" s="57">
        <v>12</v>
      </c>
      <c r="G23" s="58" t="s">
        <v>3</v>
      </c>
      <c r="H23" s="57">
        <v>1</v>
      </c>
      <c r="I23" s="58" t="s">
        <v>37</v>
      </c>
      <c r="J23" s="9"/>
    </row>
    <row r="24" spans="1:10">
      <c r="A24" s="9"/>
      <c r="B24" s="9" t="s">
        <v>127</v>
      </c>
      <c r="C24" s="9" t="s">
        <v>112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37</v>
      </c>
      <c r="J24" s="9"/>
    </row>
    <row r="25" spans="1:10" ht="21">
      <c r="A25" s="9">
        <v>2</v>
      </c>
      <c r="B25" s="61" t="s">
        <v>44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45</v>
      </c>
      <c r="C26" s="9" t="s">
        <v>112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37</v>
      </c>
      <c r="J26" s="9"/>
    </row>
    <row r="27" spans="1:10">
      <c r="A27" s="9"/>
      <c r="B27" s="9" t="s">
        <v>38</v>
      </c>
      <c r="C27" s="9" t="s">
        <v>112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37</v>
      </c>
      <c r="J27" s="9"/>
    </row>
    <row r="28" spans="1:10">
      <c r="A28" s="9"/>
      <c r="B28" s="9" t="s">
        <v>39</v>
      </c>
      <c r="C28" s="9" t="s">
        <v>112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37</v>
      </c>
      <c r="J28" s="9"/>
    </row>
    <row r="29" spans="1:10">
      <c r="A29" s="9"/>
      <c r="B29" s="9" t="s">
        <v>46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125</v>
      </c>
      <c r="C30" s="9" t="s">
        <v>112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37</v>
      </c>
      <c r="J30" s="9"/>
    </row>
    <row r="31" spans="1:10">
      <c r="A31" s="9"/>
      <c r="B31" s="9" t="s">
        <v>126</v>
      </c>
      <c r="C31" s="9" t="s">
        <v>112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37</v>
      </c>
      <c r="J31" s="9"/>
    </row>
    <row r="32" spans="1:10">
      <c r="A32" s="9"/>
      <c r="B32" s="9" t="s">
        <v>127</v>
      </c>
      <c r="C32" s="9" t="s">
        <v>112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37</v>
      </c>
      <c r="J32" s="9"/>
    </row>
    <row r="33" spans="1:10" ht="21">
      <c r="A33" s="9">
        <v>3</v>
      </c>
      <c r="B33" s="62" t="s">
        <v>47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38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37</v>
      </c>
      <c r="J34" s="9"/>
    </row>
    <row r="35" spans="1:10">
      <c r="A35" s="9"/>
      <c r="B35" s="9" t="s">
        <v>39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37</v>
      </c>
      <c r="J35" s="9"/>
    </row>
    <row r="36" spans="1:10">
      <c r="A36" s="9"/>
      <c r="B36" s="9" t="s">
        <v>48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37</v>
      </c>
      <c r="J36" s="9"/>
    </row>
    <row r="37" spans="1:10">
      <c r="A37" s="9"/>
      <c r="B37" s="9" t="s">
        <v>49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37</v>
      </c>
      <c r="J37" s="9"/>
    </row>
    <row r="38" spans="1:10">
      <c r="A38" s="9"/>
      <c r="B38" s="9" t="s">
        <v>41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37</v>
      </c>
      <c r="J38" s="9"/>
    </row>
    <row r="39" spans="1:10">
      <c r="A39" s="9"/>
      <c r="B39" s="9" t="s">
        <v>42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37</v>
      </c>
      <c r="J39" s="9"/>
    </row>
    <row r="40" spans="1:10" ht="21">
      <c r="A40" s="9">
        <v>4</v>
      </c>
      <c r="B40" s="61" t="s">
        <v>128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45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37</v>
      </c>
      <c r="J41" s="9"/>
    </row>
    <row r="42" spans="1:10">
      <c r="A42" s="9"/>
      <c r="B42" s="9" t="s">
        <v>38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37</v>
      </c>
      <c r="J42" s="9"/>
    </row>
    <row r="43" spans="1:10">
      <c r="A43" s="9"/>
      <c r="B43" s="9" t="s">
        <v>39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37</v>
      </c>
      <c r="J43" s="9"/>
    </row>
    <row r="44" spans="1:10">
      <c r="A44" s="9"/>
      <c r="B44" s="9" t="s">
        <v>129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125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37</v>
      </c>
      <c r="J45" s="9"/>
    </row>
    <row r="46" spans="1:10">
      <c r="A46" s="9"/>
      <c r="B46" s="9" t="s">
        <v>126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37</v>
      </c>
      <c r="J46" s="9"/>
    </row>
    <row r="47" spans="1:10">
      <c r="A47" s="9"/>
      <c r="B47" s="9" t="s">
        <v>127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37</v>
      </c>
      <c r="J47" s="9"/>
    </row>
    <row r="48" spans="1:10">
      <c r="A48" s="9">
        <v>5</v>
      </c>
      <c r="B48" s="9" t="s">
        <v>116</v>
      </c>
      <c r="C48" s="9"/>
      <c r="D48" s="107"/>
      <c r="E48" s="91"/>
      <c r="F48" s="57"/>
      <c r="G48" s="58"/>
      <c r="H48" s="57"/>
      <c r="I48" s="58"/>
      <c r="J48" s="9"/>
    </row>
    <row r="49" spans="1:15" ht="21">
      <c r="A49" s="9"/>
      <c r="B49" s="9" t="s">
        <v>45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37</v>
      </c>
      <c r="J49" s="63"/>
    </row>
    <row r="50" spans="1:15">
      <c r="A50" s="9"/>
      <c r="B50" s="9" t="s">
        <v>38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37</v>
      </c>
      <c r="J50" s="64"/>
    </row>
    <row r="51" spans="1:15">
      <c r="A51" s="9"/>
      <c r="B51" s="9" t="s">
        <v>39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37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50</v>
      </c>
      <c r="B53" s="2"/>
      <c r="C53" s="2"/>
      <c r="D53" s="90"/>
      <c r="E53" s="90"/>
      <c r="F53" s="71" t="s">
        <v>51</v>
      </c>
      <c r="G53" s="72" t="s">
        <v>9</v>
      </c>
      <c r="H53" s="71" t="s">
        <v>10</v>
      </c>
      <c r="I53" s="72" t="s">
        <v>9</v>
      </c>
      <c r="J53" s="2"/>
      <c r="K53" s="76" t="s">
        <v>135</v>
      </c>
      <c r="L53" s="76" t="s">
        <v>137</v>
      </c>
      <c r="M53" s="100" t="s">
        <v>138</v>
      </c>
      <c r="N53" s="100" t="s">
        <v>151</v>
      </c>
      <c r="O53" s="76" t="s">
        <v>136</v>
      </c>
    </row>
    <row r="54" spans="1:15">
      <c r="A54" s="9">
        <v>1</v>
      </c>
      <c r="B54" s="9" t="s">
        <v>52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53</v>
      </c>
      <c r="C55" s="9" t="s">
        <v>134</v>
      </c>
      <c r="D55" s="93">
        <v>4500</v>
      </c>
      <c r="E55" s="94">
        <f>$K$55+$L$55+$O$55</f>
        <v>2664.2857142857142</v>
      </c>
      <c r="F55" s="57">
        <v>1</v>
      </c>
      <c r="G55" s="66" t="s">
        <v>54</v>
      </c>
      <c r="H55" s="67">
        <v>1</v>
      </c>
      <c r="I55" s="58" t="s">
        <v>20</v>
      </c>
      <c r="J55" s="9"/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55</v>
      </c>
      <c r="C56" s="9" t="s">
        <v>134</v>
      </c>
      <c r="D56" s="93">
        <v>2800</v>
      </c>
      <c r="E56" s="94">
        <f t="shared" ref="E56:E61" si="8">$K$55+$L$55+$O$55</f>
        <v>2664.2857142857142</v>
      </c>
      <c r="F56" s="57"/>
      <c r="G56" s="66" t="s">
        <v>54</v>
      </c>
      <c r="H56" s="67"/>
      <c r="I56" s="58" t="s">
        <v>20</v>
      </c>
      <c r="J56" s="9"/>
    </row>
    <row r="57" spans="1:15" ht="22.5">
      <c r="A57" s="9"/>
      <c r="B57" s="33" t="s">
        <v>56</v>
      </c>
      <c r="C57" s="9" t="s">
        <v>134</v>
      </c>
      <c r="D57" s="93">
        <v>2500</v>
      </c>
      <c r="E57" s="94">
        <f t="shared" si="8"/>
        <v>2664.2857142857142</v>
      </c>
      <c r="F57" s="68"/>
      <c r="G57" s="66" t="s">
        <v>54</v>
      </c>
      <c r="H57" s="67"/>
      <c r="I57" s="58" t="s">
        <v>20</v>
      </c>
      <c r="J57" s="9"/>
    </row>
    <row r="58" spans="1:15" ht="22.5">
      <c r="A58" s="9"/>
      <c r="B58" s="33" t="s">
        <v>57</v>
      </c>
      <c r="C58" s="9" t="s">
        <v>134</v>
      </c>
      <c r="D58" s="93">
        <v>2500</v>
      </c>
      <c r="E58" s="94">
        <f t="shared" si="8"/>
        <v>2664.2857142857142</v>
      </c>
      <c r="F58" s="57"/>
      <c r="G58" s="66" t="s">
        <v>54</v>
      </c>
      <c r="H58" s="67"/>
      <c r="I58" s="58" t="s">
        <v>20</v>
      </c>
      <c r="J58" s="9"/>
    </row>
    <row r="59" spans="1:15" ht="22.5">
      <c r="A59" s="9"/>
      <c r="B59" s="33" t="s">
        <v>58</v>
      </c>
      <c r="C59" s="9" t="s">
        <v>134</v>
      </c>
      <c r="D59" s="93">
        <v>2800</v>
      </c>
      <c r="E59" s="94">
        <f t="shared" si="8"/>
        <v>2664.2857142857142</v>
      </c>
      <c r="F59" s="57">
        <v>2</v>
      </c>
      <c r="G59" s="66" t="s">
        <v>54</v>
      </c>
      <c r="H59" s="67">
        <v>1</v>
      </c>
      <c r="I59" s="58" t="s">
        <v>20</v>
      </c>
      <c r="J59" s="9"/>
    </row>
    <row r="60" spans="1:15" ht="22.5">
      <c r="A60" s="9"/>
      <c r="B60" s="33" t="s">
        <v>117</v>
      </c>
      <c r="C60" s="9" t="s">
        <v>134</v>
      </c>
      <c r="D60" s="93">
        <v>2500</v>
      </c>
      <c r="E60" s="94">
        <f t="shared" si="8"/>
        <v>2664.2857142857142</v>
      </c>
      <c r="F60" s="57"/>
      <c r="G60" s="66" t="s">
        <v>54</v>
      </c>
      <c r="H60" s="67"/>
      <c r="I60" s="58" t="s">
        <v>20</v>
      </c>
      <c r="J60" s="9"/>
    </row>
    <row r="61" spans="1:15" ht="22.5">
      <c r="A61" s="9"/>
      <c r="B61" s="33" t="s">
        <v>60</v>
      </c>
      <c r="C61" s="9" t="s">
        <v>134</v>
      </c>
      <c r="D61" s="93">
        <v>2500</v>
      </c>
      <c r="E61" s="94">
        <f t="shared" si="8"/>
        <v>2664.2857142857142</v>
      </c>
      <c r="F61" s="57"/>
      <c r="G61" s="66" t="s">
        <v>54</v>
      </c>
      <c r="H61" s="67"/>
      <c r="I61" s="58" t="s">
        <v>20</v>
      </c>
      <c r="J61" s="9"/>
    </row>
    <row r="62" spans="1:15">
      <c r="A62" s="9">
        <v>2</v>
      </c>
      <c r="B62" s="9" t="s">
        <v>61</v>
      </c>
      <c r="C62" s="9"/>
      <c r="D62" s="91"/>
      <c r="E62" s="91"/>
      <c r="F62" s="57"/>
      <c r="G62" s="66" t="s">
        <v>54</v>
      </c>
      <c r="H62" s="67"/>
      <c r="I62" s="58" t="s">
        <v>20</v>
      </c>
      <c r="J62" s="9"/>
    </row>
    <row r="63" spans="1:15" ht="21">
      <c r="A63" s="9"/>
      <c r="B63" s="9" t="s">
        <v>62</v>
      </c>
      <c r="C63" s="9" t="s">
        <v>134</v>
      </c>
      <c r="D63" s="91"/>
      <c r="E63" s="91">
        <f>D63</f>
        <v>0</v>
      </c>
      <c r="F63" s="57"/>
      <c r="G63" s="66" t="s">
        <v>54</v>
      </c>
      <c r="H63" s="57"/>
      <c r="I63" s="58" t="s">
        <v>20</v>
      </c>
      <c r="J63" s="63"/>
    </row>
    <row r="64" spans="1:15">
      <c r="A64" s="9"/>
      <c r="B64" s="9" t="s">
        <v>63</v>
      </c>
      <c r="C64" s="9" t="s">
        <v>134</v>
      </c>
      <c r="D64" s="91"/>
      <c r="E64" s="91">
        <f t="shared" ref="E64:E67" si="9">D64</f>
        <v>0</v>
      </c>
      <c r="F64" s="57"/>
      <c r="G64" s="66" t="s">
        <v>54</v>
      </c>
      <c r="H64" s="57"/>
      <c r="I64" s="58" t="s">
        <v>20</v>
      </c>
      <c r="J64" s="9"/>
    </row>
    <row r="65" spans="1:10" ht="21">
      <c r="A65" s="9"/>
      <c r="B65" s="9" t="s">
        <v>64</v>
      </c>
      <c r="C65" s="9" t="s">
        <v>134</v>
      </c>
      <c r="D65" s="91"/>
      <c r="E65" s="91">
        <f t="shared" si="9"/>
        <v>0</v>
      </c>
      <c r="F65" s="59"/>
      <c r="G65" s="66" t="s">
        <v>54</v>
      </c>
      <c r="H65" s="57"/>
      <c r="I65" s="58" t="s">
        <v>20</v>
      </c>
      <c r="J65" s="9"/>
    </row>
    <row r="66" spans="1:10">
      <c r="A66" s="9"/>
      <c r="B66" s="9" t="s">
        <v>65</v>
      </c>
      <c r="C66" s="9" t="s">
        <v>134</v>
      </c>
      <c r="D66" s="91"/>
      <c r="E66" s="91">
        <f t="shared" si="9"/>
        <v>0</v>
      </c>
      <c r="F66" s="57"/>
      <c r="G66" s="66" t="s">
        <v>54</v>
      </c>
      <c r="H66" s="57"/>
      <c r="I66" s="58" t="s">
        <v>20</v>
      </c>
      <c r="J66" s="9"/>
    </row>
    <row r="67" spans="1:10">
      <c r="A67" s="9"/>
      <c r="B67" s="9" t="s">
        <v>66</v>
      </c>
      <c r="C67" s="9" t="s">
        <v>134</v>
      </c>
      <c r="D67" s="91"/>
      <c r="E67" s="91">
        <f t="shared" si="9"/>
        <v>0</v>
      </c>
      <c r="F67" s="57"/>
      <c r="G67" s="66" t="s">
        <v>54</v>
      </c>
      <c r="H67" s="57"/>
      <c r="I67" s="58" t="s">
        <v>20</v>
      </c>
      <c r="J67" s="9"/>
    </row>
    <row r="68" spans="1:10">
      <c r="A68" s="9">
        <v>3</v>
      </c>
      <c r="B68" s="9" t="s">
        <v>67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68</v>
      </c>
      <c r="C69" s="9" t="s">
        <v>118</v>
      </c>
      <c r="D69" s="91"/>
      <c r="E69" s="91">
        <f>D69</f>
        <v>0</v>
      </c>
      <c r="F69" s="57"/>
      <c r="G69" s="66" t="s">
        <v>54</v>
      </c>
      <c r="H69" s="57"/>
      <c r="I69" s="58" t="s">
        <v>20</v>
      </c>
      <c r="J69" s="9"/>
    </row>
    <row r="70" spans="1:10">
      <c r="A70" s="9"/>
      <c r="B70" s="9" t="s">
        <v>69</v>
      </c>
      <c r="C70" s="9" t="s">
        <v>20</v>
      </c>
      <c r="D70" s="91"/>
      <c r="E70" s="91">
        <f>D70</f>
        <v>0</v>
      </c>
      <c r="F70" s="57"/>
      <c r="G70" s="66" t="s">
        <v>54</v>
      </c>
      <c r="H70" s="57"/>
      <c r="I70" s="58" t="s">
        <v>20</v>
      </c>
      <c r="J70" s="9"/>
    </row>
    <row r="71" spans="1:10" ht="21">
      <c r="A71" s="1" t="s">
        <v>70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71</v>
      </c>
      <c r="C72" s="9" t="s">
        <v>72</v>
      </c>
      <c r="D72" s="91">
        <v>25000</v>
      </c>
      <c r="E72" s="91">
        <v>0</v>
      </c>
      <c r="F72" s="141"/>
      <c r="G72" s="58" t="s">
        <v>72</v>
      </c>
      <c r="H72" s="141"/>
      <c r="I72" s="58" t="s">
        <v>20</v>
      </c>
      <c r="J72" s="64"/>
    </row>
    <row r="73" spans="1:10" ht="21">
      <c r="A73" s="9">
        <v>2</v>
      </c>
      <c r="B73" s="9" t="s">
        <v>73</v>
      </c>
      <c r="C73" s="9" t="s">
        <v>72</v>
      </c>
      <c r="D73" s="91">
        <v>15000</v>
      </c>
      <c r="E73" s="91">
        <v>0</v>
      </c>
      <c r="F73" s="142"/>
      <c r="G73" s="58" t="s">
        <v>72</v>
      </c>
      <c r="H73" s="141"/>
      <c r="I73" s="58" t="s">
        <v>20</v>
      </c>
      <c r="J73" s="64"/>
    </row>
    <row r="74" spans="1:10">
      <c r="A74" s="9">
        <v>3</v>
      </c>
      <c r="B74" s="9" t="s">
        <v>74</v>
      </c>
      <c r="C74" s="9" t="s">
        <v>72</v>
      </c>
      <c r="D74" s="91">
        <v>10000</v>
      </c>
      <c r="E74" s="91">
        <v>0</v>
      </c>
      <c r="F74" s="141">
        <v>1</v>
      </c>
      <c r="G74" s="58" t="s">
        <v>72</v>
      </c>
      <c r="H74" s="141">
        <v>2</v>
      </c>
      <c r="I74" s="58" t="s">
        <v>20</v>
      </c>
      <c r="J74" s="64" t="s">
        <v>189</v>
      </c>
    </row>
    <row r="75" spans="1:10">
      <c r="A75" s="9">
        <v>4</v>
      </c>
      <c r="B75" s="9" t="s">
        <v>75</v>
      </c>
      <c r="C75" s="9" t="s">
        <v>72</v>
      </c>
      <c r="D75" s="91">
        <v>5000</v>
      </c>
      <c r="E75" s="91">
        <v>0</v>
      </c>
      <c r="F75" s="139">
        <v>1</v>
      </c>
      <c r="G75" s="58" t="s">
        <v>72</v>
      </c>
      <c r="H75" s="141">
        <v>2</v>
      </c>
      <c r="I75" s="58" t="s">
        <v>20</v>
      </c>
      <c r="J75" s="64" t="s">
        <v>191</v>
      </c>
    </row>
    <row r="76" spans="1:10">
      <c r="A76" s="9">
        <v>5</v>
      </c>
      <c r="B76" s="9" t="s">
        <v>76</v>
      </c>
      <c r="C76" s="9" t="s">
        <v>72</v>
      </c>
      <c r="D76" s="91">
        <v>3000</v>
      </c>
      <c r="E76" s="91">
        <v>0</v>
      </c>
      <c r="F76" s="141">
        <v>1</v>
      </c>
      <c r="G76" s="58" t="s">
        <v>72</v>
      </c>
      <c r="H76" s="141">
        <v>2</v>
      </c>
      <c r="I76" s="58" t="s">
        <v>20</v>
      </c>
      <c r="J76" s="64" t="s">
        <v>190</v>
      </c>
    </row>
    <row r="77" spans="1:10">
      <c r="A77" s="9">
        <v>6</v>
      </c>
      <c r="B77" s="9" t="s">
        <v>77</v>
      </c>
      <c r="C77" s="9" t="s">
        <v>3</v>
      </c>
      <c r="D77" s="91">
        <v>500</v>
      </c>
      <c r="E77" s="91">
        <v>500</v>
      </c>
      <c r="F77" s="141">
        <v>5</v>
      </c>
      <c r="G77" s="58" t="s">
        <v>3</v>
      </c>
      <c r="H77" s="141"/>
      <c r="I77" s="58"/>
      <c r="J77" s="64"/>
    </row>
    <row r="78" spans="1:10">
      <c r="A78" s="5">
        <v>7</v>
      </c>
      <c r="B78" s="9" t="s">
        <v>78</v>
      </c>
      <c r="C78" s="9" t="s">
        <v>3</v>
      </c>
      <c r="D78" s="91">
        <v>300</v>
      </c>
      <c r="E78" s="91">
        <v>300</v>
      </c>
      <c r="F78" s="141"/>
      <c r="G78" s="58" t="s">
        <v>3</v>
      </c>
      <c r="H78" s="141"/>
      <c r="I78" s="58"/>
      <c r="J78" s="65"/>
    </row>
    <row r="79" spans="1:10">
      <c r="A79" s="9">
        <v>8</v>
      </c>
      <c r="B79" s="9" t="s">
        <v>79</v>
      </c>
      <c r="C79" s="9" t="s">
        <v>3</v>
      </c>
      <c r="D79" s="91">
        <v>800</v>
      </c>
      <c r="E79" s="91">
        <v>800</v>
      </c>
      <c r="F79" s="141"/>
      <c r="G79" s="58" t="s">
        <v>3</v>
      </c>
      <c r="H79" s="141"/>
      <c r="I79" s="58"/>
      <c r="J79" s="64"/>
    </row>
    <row r="80" spans="1:10">
      <c r="A80" s="9">
        <v>9</v>
      </c>
      <c r="B80" s="9" t="s">
        <v>80</v>
      </c>
      <c r="C80" s="9" t="s">
        <v>3</v>
      </c>
      <c r="D80" s="91">
        <v>8500</v>
      </c>
      <c r="E80" s="91">
        <v>8500</v>
      </c>
      <c r="F80" s="140">
        <v>2</v>
      </c>
      <c r="G80" s="58" t="s">
        <v>3</v>
      </c>
      <c r="H80" s="141"/>
      <c r="I80" s="58"/>
      <c r="J80" s="64"/>
    </row>
    <row r="81" spans="1:12" ht="21">
      <c r="A81" s="1" t="s">
        <v>119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148</v>
      </c>
      <c r="L81" s="76" t="s">
        <v>149</v>
      </c>
    </row>
    <row r="82" spans="1:12">
      <c r="A82" s="9">
        <v>1</v>
      </c>
      <c r="B82" s="9" t="s">
        <v>82</v>
      </c>
      <c r="C82" s="9" t="s">
        <v>20</v>
      </c>
      <c r="D82" s="91">
        <v>0</v>
      </c>
      <c r="E82" s="91">
        <v>7500</v>
      </c>
      <c r="F82" s="57"/>
      <c r="G82" s="58" t="s">
        <v>20</v>
      </c>
      <c r="H82" s="57"/>
      <c r="I82" s="58"/>
      <c r="J82" s="9"/>
    </row>
    <row r="83" spans="1:12">
      <c r="A83" s="9">
        <v>2</v>
      </c>
      <c r="B83" s="9" t="s">
        <v>83</v>
      </c>
      <c r="C83" s="9" t="s">
        <v>20</v>
      </c>
      <c r="D83" s="91">
        <v>7500</v>
      </c>
      <c r="E83" s="91">
        <v>0</v>
      </c>
      <c r="F83" s="57">
        <v>1</v>
      </c>
      <c r="G83" s="58" t="s">
        <v>20</v>
      </c>
      <c r="H83" s="57"/>
      <c r="I83" s="58"/>
      <c r="J83" s="9"/>
    </row>
    <row r="84" spans="1:12">
      <c r="A84" s="9">
        <v>3</v>
      </c>
      <c r="B84" s="9" t="s">
        <v>84</v>
      </c>
      <c r="C84" s="9" t="s">
        <v>20</v>
      </c>
      <c r="D84" s="91"/>
      <c r="E84" s="91">
        <v>5000</v>
      </c>
      <c r="F84" s="57"/>
      <c r="G84" s="58" t="s">
        <v>20</v>
      </c>
      <c r="H84" s="57"/>
      <c r="I84" s="58"/>
      <c r="J84" s="9"/>
    </row>
    <row r="85" spans="1:12">
      <c r="A85" s="9">
        <v>4</v>
      </c>
      <c r="B85" s="9" t="s">
        <v>85</v>
      </c>
      <c r="C85" s="9" t="s">
        <v>20</v>
      </c>
      <c r="D85" s="91"/>
      <c r="E85" s="91">
        <v>5000</v>
      </c>
      <c r="F85" s="57"/>
      <c r="G85" s="58" t="s">
        <v>20</v>
      </c>
      <c r="H85" s="57"/>
      <c r="I85" s="58"/>
      <c r="J85" s="9"/>
    </row>
    <row r="86" spans="1:12">
      <c r="A86" s="9">
        <v>5</v>
      </c>
      <c r="B86" s="9" t="s">
        <v>86</v>
      </c>
      <c r="C86" s="9" t="s">
        <v>20</v>
      </c>
      <c r="D86" s="91"/>
      <c r="E86" s="91">
        <v>5000</v>
      </c>
      <c r="F86" s="68"/>
      <c r="G86" s="58" t="s">
        <v>20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67</v>
      </c>
      <c r="B88" s="60"/>
      <c r="C88" s="60"/>
      <c r="D88" s="95"/>
      <c r="E88" s="95"/>
      <c r="F88" s="71" t="s">
        <v>123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88</v>
      </c>
      <c r="C89" s="9" t="s">
        <v>20</v>
      </c>
      <c r="D89" s="91">
        <v>2000</v>
      </c>
      <c r="E89" s="91">
        <v>2000</v>
      </c>
      <c r="F89" s="57"/>
      <c r="G89" s="58" t="s">
        <v>20</v>
      </c>
      <c r="H89" s="57"/>
      <c r="I89" s="58"/>
      <c r="J89" s="64"/>
    </row>
    <row r="90" spans="1:12">
      <c r="A90" s="9">
        <v>2</v>
      </c>
      <c r="B90" s="9" t="s">
        <v>89</v>
      </c>
      <c r="C90" s="9" t="s">
        <v>90</v>
      </c>
      <c r="D90" s="91">
        <v>50</v>
      </c>
      <c r="E90" s="91">
        <v>25</v>
      </c>
      <c r="F90" s="57"/>
      <c r="G90" s="58" t="s">
        <v>90</v>
      </c>
      <c r="H90" s="57"/>
      <c r="I90" s="58"/>
      <c r="J90" s="64"/>
    </row>
    <row r="91" spans="1:12">
      <c r="A91" s="9">
        <v>3</v>
      </c>
      <c r="B91" s="9" t="s">
        <v>120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92</v>
      </c>
      <c r="C92" s="9" t="s">
        <v>3</v>
      </c>
      <c r="D92" s="91">
        <v>220</v>
      </c>
      <c r="E92" s="91">
        <v>190</v>
      </c>
      <c r="F92" s="57"/>
      <c r="G92" s="58" t="s">
        <v>3</v>
      </c>
      <c r="H92" s="70"/>
      <c r="I92" s="58"/>
      <c r="J92" s="64"/>
    </row>
    <row r="93" spans="1:12">
      <c r="A93" s="9"/>
      <c r="B93" s="13" t="s">
        <v>93</v>
      </c>
      <c r="C93" s="9" t="s">
        <v>3</v>
      </c>
      <c r="D93" s="91">
        <v>90</v>
      </c>
      <c r="E93" s="91">
        <v>90</v>
      </c>
      <c r="F93" s="68">
        <v>12</v>
      </c>
      <c r="G93" s="58" t="s">
        <v>3</v>
      </c>
      <c r="H93" s="57"/>
      <c r="I93" s="58"/>
      <c r="J93" s="64"/>
    </row>
    <row r="94" spans="1:12">
      <c r="A94" s="9"/>
      <c r="B94" s="13" t="s">
        <v>94</v>
      </c>
      <c r="C94" s="9" t="s">
        <v>3</v>
      </c>
      <c r="D94" s="91">
        <v>50</v>
      </c>
      <c r="E94" s="91">
        <v>50</v>
      </c>
      <c r="F94" s="57">
        <v>12</v>
      </c>
      <c r="G94" s="58" t="s">
        <v>3</v>
      </c>
      <c r="H94" s="57"/>
      <c r="I94" s="58"/>
      <c r="J94" s="65"/>
    </row>
    <row r="95" spans="1:12">
      <c r="A95" s="9"/>
      <c r="B95" s="13" t="s">
        <v>95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96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>
      <c r="A97" s="9"/>
      <c r="B97" s="13" t="s">
        <v>97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>
      <c r="A98" s="9"/>
      <c r="B98" s="13" t="s">
        <v>98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99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121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101</v>
      </c>
      <c r="C101" s="9" t="s">
        <v>102</v>
      </c>
      <c r="D101" s="91">
        <v>2000</v>
      </c>
      <c r="E101" s="91">
        <v>2000</v>
      </c>
      <c r="F101" s="57"/>
      <c r="G101" s="58" t="s">
        <v>102</v>
      </c>
      <c r="H101" s="57"/>
      <c r="I101" s="78"/>
      <c r="J101" s="64"/>
    </row>
    <row r="102" spans="1:10">
      <c r="A102" s="9">
        <v>5</v>
      </c>
      <c r="B102" s="9" t="s">
        <v>103</v>
      </c>
      <c r="C102" s="9" t="s">
        <v>104</v>
      </c>
      <c r="D102" s="107">
        <v>400</v>
      </c>
      <c r="E102" s="91">
        <v>320</v>
      </c>
      <c r="F102" s="57">
        <v>12</v>
      </c>
      <c r="G102" s="58" t="s">
        <v>104</v>
      </c>
      <c r="H102" s="57"/>
      <c r="I102" s="78"/>
      <c r="J102" s="64"/>
    </row>
    <row r="103" spans="1:10">
      <c r="A103" s="9">
        <v>6</v>
      </c>
      <c r="B103" s="9" t="s">
        <v>105</v>
      </c>
      <c r="C103" s="9" t="s">
        <v>106</v>
      </c>
      <c r="D103" s="91">
        <v>250</v>
      </c>
      <c r="E103" s="91">
        <v>200</v>
      </c>
      <c r="F103" s="57"/>
      <c r="G103" s="58" t="s">
        <v>106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122</v>
      </c>
      <c r="B105" s="60"/>
      <c r="C105" s="60"/>
      <c r="D105" s="95"/>
      <c r="E105" s="95"/>
      <c r="F105" s="71" t="s">
        <v>123</v>
      </c>
      <c r="G105" s="74" t="s">
        <v>9</v>
      </c>
      <c r="H105" s="73"/>
      <c r="I105" s="79"/>
      <c r="J105" s="4"/>
    </row>
    <row r="106" spans="1:10">
      <c r="A106" s="117">
        <v>1</v>
      </c>
      <c r="B106" s="118"/>
      <c r="C106" s="9" t="s">
        <v>104</v>
      </c>
      <c r="D106" s="107"/>
      <c r="E106" s="107"/>
      <c r="F106" s="57"/>
      <c r="G106" s="58" t="s">
        <v>3</v>
      </c>
      <c r="H106" s="57"/>
      <c r="I106" s="80"/>
      <c r="J106" s="9"/>
    </row>
    <row r="107" spans="1:10">
      <c r="A107" s="9"/>
      <c r="B107" s="9"/>
      <c r="C107" s="9"/>
      <c r="D107" s="91"/>
      <c r="E107" s="91"/>
      <c r="F107" s="57"/>
      <c r="G107" s="58"/>
      <c r="H107" s="57"/>
      <c r="I107" s="78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155</v>
      </c>
    </row>
    <row r="3" spans="1:2">
      <c r="A3" s="123"/>
      <c r="B3" s="99" t="s">
        <v>152</v>
      </c>
    </row>
    <row r="4" spans="1:2">
      <c r="A4" s="124"/>
      <c r="B4" s="99" t="s">
        <v>153</v>
      </c>
    </row>
    <row r="5" spans="1:2">
      <c r="A5" s="125"/>
      <c r="B5" s="99" t="s">
        <v>154</v>
      </c>
    </row>
    <row r="6" spans="1:2">
      <c r="A6" s="99" t="s">
        <v>157</v>
      </c>
    </row>
    <row r="7" spans="1:2">
      <c r="A7" s="99" t="s">
        <v>158</v>
      </c>
    </row>
    <row r="8" spans="1:2">
      <c r="A8" s="99" t="s">
        <v>159</v>
      </c>
    </row>
    <row r="10" spans="1:2">
      <c r="A10" s="126" t="s">
        <v>156</v>
      </c>
    </row>
    <row r="11" spans="1:2">
      <c r="A11" s="99" t="s">
        <v>139</v>
      </c>
      <c r="B11" s="99" t="s">
        <v>147</v>
      </c>
    </row>
    <row r="12" spans="1:2">
      <c r="A12" s="99" t="s">
        <v>141</v>
      </c>
      <c r="B12" s="99">
        <v>57</v>
      </c>
    </row>
    <row r="13" spans="1:2">
      <c r="A13" s="99" t="s">
        <v>140</v>
      </c>
      <c r="B13" s="99">
        <v>58</v>
      </c>
    </row>
    <row r="14" spans="1:2">
      <c r="A14" s="99" t="s">
        <v>145</v>
      </c>
      <c r="B14" s="99">
        <v>32</v>
      </c>
    </row>
    <row r="15" spans="1:2">
      <c r="A15" s="99" t="s">
        <v>142</v>
      </c>
      <c r="B15" s="99">
        <v>63</v>
      </c>
    </row>
    <row r="16" spans="1:2">
      <c r="A16" s="99" t="s">
        <v>143</v>
      </c>
      <c r="B16" s="99">
        <v>53</v>
      </c>
    </row>
    <row r="17" spans="1:2">
      <c r="A17" s="99" t="s">
        <v>144</v>
      </c>
      <c r="B17" s="99">
        <v>2</v>
      </c>
    </row>
    <row r="18" spans="1:2">
      <c r="A18" s="99" t="s">
        <v>146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O30"/>
  <sheetViews>
    <sheetView view="pageBreakPreview" zoomScale="70" zoomScaleNormal="100" zoomScaleSheetLayoutView="70" workbookViewId="0">
      <selection activeCell="B17" sqref="B17"/>
    </sheetView>
  </sheetViews>
  <sheetFormatPr defaultColWidth="9" defaultRowHeight="22.5"/>
  <cols>
    <col min="1" max="1" width="3" style="99" customWidth="1"/>
    <col min="2" max="2" width="3.140625" style="99" customWidth="1"/>
    <col min="3" max="7" width="8.7109375" style="99" customWidth="1"/>
    <col min="8" max="8" width="10.7109375" style="99" customWidth="1"/>
    <col min="9" max="9" width="11.42578125" style="99" customWidth="1"/>
    <col min="10" max="10" width="8.7109375" style="99" customWidth="1"/>
    <col min="11" max="11" width="7.42578125" style="99" customWidth="1"/>
    <col min="12" max="12" width="14.140625" style="99" customWidth="1"/>
    <col min="13" max="13" width="9" style="99"/>
    <col min="14" max="15" width="10.42578125" style="99" bestFit="1" customWidth="1"/>
    <col min="16" max="16384" width="9" style="99"/>
  </cols>
  <sheetData>
    <row r="1" spans="2:15" ht="81" customHeight="1"/>
    <row r="2" spans="2:15" ht="23.25">
      <c r="B2" s="170" t="s">
        <v>174</v>
      </c>
      <c r="C2" s="170"/>
      <c r="D2" s="170"/>
      <c r="E2" s="170"/>
      <c r="F2" s="170"/>
      <c r="G2" s="170"/>
      <c r="H2" s="170"/>
      <c r="I2" s="170"/>
      <c r="J2" s="137" t="s">
        <v>168</v>
      </c>
      <c r="L2" s="146" t="str">
        <f>calculator!B4</f>
        <v>9120158058</v>
      </c>
      <c r="M2" s="147"/>
    </row>
    <row r="3" spans="2:15">
      <c r="B3" s="176" t="s">
        <v>188</v>
      </c>
      <c r="C3" s="176"/>
      <c r="D3" s="176"/>
      <c r="E3" s="176"/>
      <c r="F3" s="176"/>
      <c r="G3" s="176"/>
      <c r="H3" s="176"/>
      <c r="I3" s="176"/>
      <c r="J3" s="132"/>
    </row>
    <row r="4" spans="2:15">
      <c r="B4" s="176"/>
      <c r="C4" s="176"/>
      <c r="D4" s="176"/>
      <c r="E4" s="176"/>
      <c r="F4" s="176"/>
      <c r="G4" s="176"/>
      <c r="H4" s="176"/>
      <c r="I4" s="176"/>
      <c r="J4" s="132"/>
    </row>
    <row r="5" spans="2:15">
      <c r="B5" s="171" t="s">
        <v>201</v>
      </c>
      <c r="C5" s="172"/>
      <c r="D5" s="172"/>
      <c r="E5" s="172"/>
      <c r="F5" s="172"/>
      <c r="G5" s="172"/>
      <c r="H5" s="172"/>
      <c r="I5" s="172"/>
    </row>
    <row r="6" spans="2:15" ht="23.25">
      <c r="B6" s="148" t="s">
        <v>175</v>
      </c>
      <c r="C6" s="130"/>
      <c r="D6" s="130"/>
      <c r="E6" s="133"/>
      <c r="F6" s="133"/>
      <c r="G6" s="133"/>
      <c r="H6" s="133"/>
      <c r="I6" s="133"/>
      <c r="J6" s="130"/>
      <c r="K6" s="133"/>
      <c r="L6" s="130" t="s">
        <v>176</v>
      </c>
    </row>
    <row r="7" spans="2:15" ht="23.25">
      <c r="B7" s="159" t="s">
        <v>199</v>
      </c>
      <c r="C7" s="127"/>
      <c r="L7" s="150"/>
    </row>
    <row r="8" spans="2:15">
      <c r="B8" s="128"/>
      <c r="C8" s="99" t="s">
        <v>194</v>
      </c>
      <c r="L8" s="150">
        <f>SUM(calculator!L122,calculator!L123,calculator!L124)</f>
        <v>69500</v>
      </c>
    </row>
    <row r="9" spans="2:15">
      <c r="B9" s="128"/>
      <c r="C9" s="160" t="s">
        <v>202</v>
      </c>
      <c r="L9" s="150"/>
    </row>
    <row r="10" spans="2:15">
      <c r="B10" s="128"/>
      <c r="C10" s="161" t="s">
        <v>203</v>
      </c>
      <c r="L10" s="150"/>
    </row>
    <row r="11" spans="2:15">
      <c r="B11" s="128"/>
      <c r="C11" s="128" t="s">
        <v>197</v>
      </c>
      <c r="L11" s="150">
        <f>calculator!L121</f>
        <v>10100</v>
      </c>
      <c r="O11" s="156"/>
    </row>
    <row r="12" spans="2:15">
      <c r="B12" s="128"/>
      <c r="C12" s="158" t="s">
        <v>204</v>
      </c>
      <c r="L12" s="150"/>
      <c r="N12" s="156"/>
      <c r="O12" s="156"/>
    </row>
    <row r="13" spans="2:15">
      <c r="B13" s="128"/>
      <c r="C13" s="128" t="s">
        <v>198</v>
      </c>
      <c r="L13" s="150">
        <f>calculator!L127</f>
        <v>13100</v>
      </c>
      <c r="N13" s="156"/>
      <c r="O13" s="157"/>
    </row>
    <row r="14" spans="2:15">
      <c r="B14" s="128"/>
      <c r="C14" s="158"/>
      <c r="L14" s="150"/>
      <c r="O14" s="157"/>
    </row>
    <row r="15" spans="2:15">
      <c r="B15" s="128"/>
      <c r="C15" s="128"/>
      <c r="L15" s="150"/>
    </row>
    <row r="16" spans="2:15">
      <c r="B16" s="128"/>
      <c r="C16" s="158"/>
      <c r="L16" s="150"/>
      <c r="N16" s="157"/>
    </row>
    <row r="17" spans="1:14">
      <c r="B17" s="128"/>
      <c r="C17" s="128"/>
      <c r="L17" s="150"/>
      <c r="N17" s="157"/>
    </row>
    <row r="18" spans="1:14">
      <c r="B18" s="128"/>
      <c r="C18" s="128"/>
      <c r="L18" s="149"/>
    </row>
    <row r="19" spans="1:14" s="162" customFormat="1" ht="23.25">
      <c r="B19" s="159" t="s">
        <v>177</v>
      </c>
      <c r="C19" s="159"/>
      <c r="D19" s="159"/>
      <c r="J19" s="163"/>
      <c r="L19" s="164">
        <f>SUM(L7:L18)</f>
        <v>92700</v>
      </c>
    </row>
    <row r="20" spans="1:14" ht="23.25">
      <c r="B20" s="136" t="s">
        <v>177</v>
      </c>
      <c r="C20" s="136"/>
      <c r="D20" s="136"/>
      <c r="E20" s="138" t="s">
        <v>206</v>
      </c>
      <c r="F20" s="136"/>
      <c r="G20" s="136"/>
      <c r="H20" s="136"/>
      <c r="I20" s="134"/>
      <c r="J20" s="134"/>
      <c r="K20" s="134"/>
      <c r="L20" s="134"/>
    </row>
    <row r="21" spans="1:14">
      <c r="A21" s="128" t="s">
        <v>160</v>
      </c>
      <c r="I21" s="135" t="s">
        <v>178</v>
      </c>
    </row>
    <row r="22" spans="1:14">
      <c r="A22" s="131"/>
      <c r="C22" s="173" t="s">
        <v>179</v>
      </c>
      <c r="D22" s="173"/>
      <c r="E22" s="173"/>
      <c r="F22" s="173"/>
      <c r="I22" s="173" t="s">
        <v>180</v>
      </c>
      <c r="J22" s="173"/>
      <c r="K22" s="173"/>
      <c r="L22" s="173"/>
    </row>
    <row r="23" spans="1:14">
      <c r="A23" s="128"/>
    </row>
    <row r="24" spans="1:14">
      <c r="A24" s="128" t="s">
        <v>161</v>
      </c>
      <c r="B24" s="173" t="s">
        <v>162</v>
      </c>
      <c r="C24" s="173"/>
      <c r="D24" s="173"/>
      <c r="E24" s="173"/>
      <c r="F24" s="173"/>
    </row>
    <row r="25" spans="1:14">
      <c r="A25" s="128" t="s">
        <v>163</v>
      </c>
      <c r="B25" s="173" t="s">
        <v>181</v>
      </c>
      <c r="C25" s="173"/>
      <c r="D25" s="173"/>
      <c r="E25" s="173"/>
      <c r="F25" s="173"/>
      <c r="I25" s="177" t="s">
        <v>192</v>
      </c>
      <c r="J25" s="177"/>
      <c r="K25" s="177"/>
      <c r="L25" s="177"/>
    </row>
    <row r="26" spans="1:14">
      <c r="B26" s="99" t="s">
        <v>182</v>
      </c>
      <c r="G26" s="128" t="s">
        <v>164</v>
      </c>
      <c r="I26" s="173" t="s">
        <v>183</v>
      </c>
      <c r="J26" s="173"/>
      <c r="K26" s="173"/>
      <c r="L26" s="173"/>
    </row>
    <row r="27" spans="1:14">
      <c r="A27" s="128" t="s">
        <v>165</v>
      </c>
      <c r="B27" s="128" t="s">
        <v>184</v>
      </c>
      <c r="C27" s="128"/>
      <c r="I27" s="173" t="s">
        <v>185</v>
      </c>
      <c r="J27" s="173"/>
      <c r="K27" s="173"/>
      <c r="L27" s="173"/>
    </row>
    <row r="28" spans="1:14">
      <c r="A28" s="128" t="s">
        <v>166</v>
      </c>
      <c r="B28" s="99" t="s">
        <v>186</v>
      </c>
      <c r="I28" s="174">
        <f ca="1">TODAY()</f>
        <v>42269</v>
      </c>
      <c r="J28" s="175"/>
      <c r="K28" s="175"/>
      <c r="L28" s="175"/>
    </row>
    <row r="29" spans="1:14">
      <c r="A29" s="128" t="s">
        <v>167</v>
      </c>
      <c r="B29" s="128" t="s">
        <v>187</v>
      </c>
      <c r="C29" s="128"/>
    </row>
    <row r="30" spans="1:14">
      <c r="B30" s="99" t="s">
        <v>193</v>
      </c>
    </row>
  </sheetData>
  <mergeCells count="11">
    <mergeCell ref="B2:I2"/>
    <mergeCell ref="B5:I5"/>
    <mergeCell ref="C22:F22"/>
    <mergeCell ref="I27:L27"/>
    <mergeCell ref="I28:L28"/>
    <mergeCell ref="B3:I4"/>
    <mergeCell ref="I22:L22"/>
    <mergeCell ref="B24:F24"/>
    <mergeCell ref="B25:F25"/>
    <mergeCell ref="I25:L25"/>
    <mergeCell ref="I26:L26"/>
  </mergeCells>
  <pageMargins left="0.31496062992125984" right="0.31496062992125984" top="0.55118110236220474" bottom="0.55118110236220474" header="0.31496062992125984" footer="0.31496062992125984"/>
  <pageSetup paperSize="9" scale="95" fitToHeight="0" orientation="portrait" r:id="rId1"/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topLeftCell="A4" workbookViewId="0">
      <selection activeCell="L16" sqref="L16"/>
    </sheetView>
  </sheetViews>
  <sheetFormatPr defaultColWidth="9" defaultRowHeight="22.5"/>
  <cols>
    <col min="1" max="1" width="3" style="99" customWidth="1"/>
    <col min="2" max="2" width="3.140625" style="99" customWidth="1"/>
    <col min="3" max="7" width="8.7109375" style="99" customWidth="1"/>
    <col min="8" max="8" width="10.7109375" style="99" customWidth="1"/>
    <col min="9" max="9" width="11.42578125" style="99" customWidth="1"/>
    <col min="10" max="10" width="8.7109375" style="99" customWidth="1"/>
    <col min="11" max="11" width="7" style="99" customWidth="1"/>
    <col min="12" max="12" width="14.140625" style="99" customWidth="1"/>
    <col min="13" max="16384" width="9" style="99"/>
  </cols>
  <sheetData>
    <row r="1" spans="2:13" ht="81" customHeight="1"/>
    <row r="2" spans="2:13" ht="23.25">
      <c r="B2" s="170" t="s">
        <v>174</v>
      </c>
      <c r="C2" s="170"/>
      <c r="D2" s="170"/>
      <c r="E2" s="170"/>
      <c r="F2" s="170"/>
      <c r="G2" s="170"/>
      <c r="H2" s="170"/>
      <c r="I2" s="170"/>
      <c r="J2" s="137" t="s">
        <v>168</v>
      </c>
      <c r="L2" s="146" t="str">
        <f>calculator!B4</f>
        <v>9120158058</v>
      </c>
      <c r="M2" s="147"/>
    </row>
    <row r="3" spans="2:13">
      <c r="B3" s="176" t="s">
        <v>188</v>
      </c>
      <c r="C3" s="176"/>
      <c r="D3" s="176"/>
      <c r="E3" s="176"/>
      <c r="F3" s="176"/>
      <c r="G3" s="176"/>
      <c r="H3" s="176"/>
      <c r="I3" s="176"/>
      <c r="J3" s="132"/>
    </row>
    <row r="4" spans="2:13">
      <c r="B4" s="176"/>
      <c r="C4" s="176"/>
      <c r="D4" s="176"/>
      <c r="E4" s="176"/>
      <c r="F4" s="176"/>
      <c r="G4" s="176"/>
      <c r="H4" s="176"/>
      <c r="I4" s="176"/>
      <c r="J4" s="132"/>
    </row>
    <row r="5" spans="2:13">
      <c r="B5" s="171" t="s">
        <v>201</v>
      </c>
      <c r="C5" s="172"/>
      <c r="D5" s="172"/>
      <c r="E5" s="172"/>
      <c r="F5" s="172"/>
      <c r="G5" s="172"/>
      <c r="H5" s="172"/>
      <c r="I5" s="172"/>
    </row>
    <row r="6" spans="2:13" ht="23.25">
      <c r="B6" s="148" t="s">
        <v>175</v>
      </c>
      <c r="C6" s="130"/>
      <c r="D6" s="130"/>
      <c r="E6" s="133"/>
      <c r="F6" s="133"/>
      <c r="G6" s="133"/>
      <c r="H6" s="133"/>
      <c r="I6" s="133"/>
      <c r="J6" s="130"/>
      <c r="K6" s="133"/>
      <c r="L6" s="130" t="s">
        <v>176</v>
      </c>
    </row>
    <row r="7" spans="2:13" ht="23.25">
      <c r="B7" s="159" t="s">
        <v>199</v>
      </c>
      <c r="C7" s="127"/>
      <c r="L7" s="149"/>
    </row>
    <row r="8" spans="2:13">
      <c r="B8" s="128"/>
      <c r="C8" s="128" t="s">
        <v>195</v>
      </c>
      <c r="L8" s="150">
        <f>calculator!L119</f>
        <v>32400</v>
      </c>
    </row>
    <row r="9" spans="2:13">
      <c r="B9" s="128"/>
      <c r="C9" s="178" t="s">
        <v>207</v>
      </c>
      <c r="D9" s="128"/>
      <c r="L9" s="149"/>
    </row>
    <row r="10" spans="2:13">
      <c r="B10" s="128"/>
      <c r="C10" s="128" t="s">
        <v>196</v>
      </c>
      <c r="D10" s="128"/>
      <c r="L10" s="150">
        <f>calculator!L120</f>
        <v>18800</v>
      </c>
    </row>
    <row r="11" spans="2:13">
      <c r="B11" s="128"/>
      <c r="C11" s="128" t="s">
        <v>200</v>
      </c>
      <c r="D11" s="128"/>
      <c r="L11" s="149"/>
    </row>
    <row r="12" spans="2:13">
      <c r="B12" s="128"/>
      <c r="C12" s="128"/>
      <c r="D12" s="128"/>
      <c r="L12" s="149"/>
    </row>
    <row r="13" spans="2:13">
      <c r="B13" s="128"/>
      <c r="C13" s="128"/>
      <c r="D13" s="128"/>
      <c r="L13" s="149"/>
    </row>
    <row r="14" spans="2:13">
      <c r="B14" s="128"/>
      <c r="C14" s="128"/>
      <c r="D14" s="128"/>
      <c r="L14" s="149"/>
    </row>
    <row r="15" spans="2:13">
      <c r="B15" s="128"/>
      <c r="C15" s="128"/>
      <c r="D15" s="128"/>
      <c r="L15" s="149"/>
    </row>
    <row r="16" spans="2:13">
      <c r="B16" s="128"/>
      <c r="C16" s="128"/>
      <c r="D16" s="128"/>
      <c r="L16" s="149"/>
    </row>
    <row r="17" spans="1:12">
      <c r="B17" s="128"/>
      <c r="C17" s="128"/>
      <c r="D17" s="128"/>
      <c r="L17" s="149"/>
    </row>
    <row r="18" spans="1:12">
      <c r="B18" s="128"/>
      <c r="C18" s="128"/>
      <c r="D18" s="128"/>
      <c r="L18" s="149"/>
    </row>
    <row r="19" spans="1:12">
      <c r="B19" s="128" t="s">
        <v>177</v>
      </c>
      <c r="C19" s="128"/>
      <c r="D19" s="128"/>
      <c r="J19" s="129"/>
      <c r="L19" s="151">
        <f>SUM(L8:L11)</f>
        <v>51200</v>
      </c>
    </row>
    <row r="20" spans="1:12" ht="23.25">
      <c r="B20" s="136" t="s">
        <v>177</v>
      </c>
      <c r="C20" s="136"/>
      <c r="D20" s="136"/>
      <c r="E20" s="138" t="s">
        <v>205</v>
      </c>
      <c r="F20" s="136"/>
      <c r="G20" s="136"/>
      <c r="H20" s="136"/>
      <c r="I20" s="134"/>
      <c r="J20" s="134"/>
      <c r="K20" s="134"/>
      <c r="L20" s="134"/>
    </row>
    <row r="21" spans="1:12">
      <c r="A21" s="128" t="s">
        <v>160</v>
      </c>
      <c r="I21" s="135" t="s">
        <v>178</v>
      </c>
    </row>
    <row r="22" spans="1:12">
      <c r="A22" s="131"/>
      <c r="C22" s="173" t="s">
        <v>179</v>
      </c>
      <c r="D22" s="173"/>
      <c r="E22" s="173"/>
      <c r="F22" s="173"/>
      <c r="I22" s="173" t="s">
        <v>180</v>
      </c>
      <c r="J22" s="173"/>
      <c r="K22" s="173"/>
      <c r="L22" s="173"/>
    </row>
    <row r="23" spans="1:12">
      <c r="A23" s="128"/>
    </row>
    <row r="24" spans="1:12">
      <c r="A24" s="128" t="s">
        <v>161</v>
      </c>
      <c r="B24" s="173" t="s">
        <v>162</v>
      </c>
      <c r="C24" s="173"/>
      <c r="D24" s="173"/>
      <c r="E24" s="173"/>
      <c r="F24" s="173"/>
    </row>
    <row r="25" spans="1:12">
      <c r="A25" s="128" t="s">
        <v>163</v>
      </c>
      <c r="B25" s="173" t="s">
        <v>181</v>
      </c>
      <c r="C25" s="173"/>
      <c r="D25" s="173"/>
      <c r="E25" s="173"/>
      <c r="F25" s="173"/>
      <c r="I25" s="177" t="s">
        <v>192</v>
      </c>
      <c r="J25" s="177"/>
      <c r="K25" s="177"/>
      <c r="L25" s="177"/>
    </row>
    <row r="26" spans="1:12">
      <c r="B26" s="99" t="s">
        <v>182</v>
      </c>
      <c r="G26" s="128" t="s">
        <v>164</v>
      </c>
      <c r="I26" s="173" t="s">
        <v>183</v>
      </c>
      <c r="J26" s="173"/>
      <c r="K26" s="173"/>
      <c r="L26" s="173"/>
    </row>
    <row r="27" spans="1:12">
      <c r="A27" s="128" t="s">
        <v>165</v>
      </c>
      <c r="B27" s="128" t="s">
        <v>184</v>
      </c>
      <c r="C27" s="128"/>
      <c r="I27" s="173" t="s">
        <v>185</v>
      </c>
      <c r="J27" s="173"/>
      <c r="K27" s="173"/>
      <c r="L27" s="173"/>
    </row>
    <row r="28" spans="1:12">
      <c r="A28" s="128" t="s">
        <v>166</v>
      </c>
      <c r="B28" s="99" t="s">
        <v>186</v>
      </c>
      <c r="I28" s="174">
        <f ca="1">TODAY()</f>
        <v>42269</v>
      </c>
      <c r="J28" s="175"/>
      <c r="K28" s="175"/>
      <c r="L28" s="175"/>
    </row>
    <row r="29" spans="1:12">
      <c r="A29" s="128" t="s">
        <v>167</v>
      </c>
      <c r="B29" s="128" t="s">
        <v>187</v>
      </c>
      <c r="C29" s="128"/>
    </row>
    <row r="30" spans="1:12">
      <c r="B30" s="99" t="s">
        <v>193</v>
      </c>
    </row>
  </sheetData>
  <mergeCells count="11">
    <mergeCell ref="B24:F24"/>
    <mergeCell ref="B2:I2"/>
    <mergeCell ref="B3:I4"/>
    <mergeCell ref="B5:I5"/>
    <mergeCell ref="C22:F22"/>
    <mergeCell ref="I22:L22"/>
    <mergeCell ref="B25:F25"/>
    <mergeCell ref="I25:L25"/>
    <mergeCell ref="I26:L26"/>
    <mergeCell ref="I27:L27"/>
    <mergeCell ref="I28:L28"/>
  </mergeCells>
  <pageMargins left="0.25" right="0.25" top="0.75" bottom="0.75" header="0.3" footer="0.3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calculator</vt:lpstr>
      <vt:lpstr>price</vt:lpstr>
      <vt:lpstr>ref</vt:lpstr>
      <vt:lpstr>Quotation1</vt:lpstr>
      <vt:lpstr>Quotation2</vt:lpstr>
      <vt:lpstr>price</vt:lpstr>
      <vt:lpstr>Quotation1!Print_Area</vt:lpstr>
      <vt:lpstr>Quotation2!Print_Area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2015-09-22T12:26:10Z</cp:lastPrinted>
  <dcterms:created xsi:type="dcterms:W3CDTF">2014-09-01T02:40:35Z</dcterms:created>
  <dcterms:modified xsi:type="dcterms:W3CDTF">2015-09-22T12:26:57Z</dcterms:modified>
</cp:coreProperties>
</file>